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laneacion 2024\Nueva carpeta\"/>
    </mc:Choice>
  </mc:AlternateContent>
  <bookViews>
    <workbookView xWindow="0" yWindow="0" windowWidth="20490" windowHeight="7350" activeTab="7"/>
  </bookViews>
  <sheets>
    <sheet name="E1" sheetId="11" r:id="rId1"/>
    <sheet name="E2" sheetId="1" r:id="rId2"/>
    <sheet name="E3" sheetId="12" r:id="rId3"/>
    <sheet name="E4" sheetId="13" r:id="rId4"/>
    <sheet name="E5" sheetId="14" r:id="rId5"/>
    <sheet name="E6" sheetId="15" r:id="rId6"/>
    <sheet name="E7" sheetId="16" r:id="rId7"/>
    <sheet name="Hoja1" sheetId="17" r:id="rId8"/>
  </sheets>
  <definedNames>
    <definedName name="_xlnm.Print_Titles" localSheetId="0">'E1'!$1:$10</definedName>
    <definedName name="_xlnm.Print_Titles" localSheetId="1">'E2'!$1:$10</definedName>
    <definedName name="_xlnm.Print_Titles" localSheetId="2">'E3'!$1:$10</definedName>
    <definedName name="_xlnm.Print_Titles" localSheetId="3">'E4'!$1:$10</definedName>
    <definedName name="_xlnm.Print_Titles" localSheetId="4">'E5'!$1:$10</definedName>
    <definedName name="_xlnm.Print_Titles" localSheetId="5">'E6'!$1:$10</definedName>
    <definedName name="_xlnm.Print_Titles" localSheetId="6">'E7'!$1:$10</definedName>
  </definedNames>
  <calcPr calcId="162913"/>
</workbook>
</file>

<file path=xl/calcChain.xml><?xml version="1.0" encoding="utf-8"?>
<calcChain xmlns="http://schemas.openxmlformats.org/spreadsheetml/2006/main">
  <c r="K12" i="17" l="1"/>
  <c r="J12" i="17"/>
  <c r="I12" i="17"/>
  <c r="H12" i="17"/>
  <c r="G12" i="17"/>
  <c r="F12" i="17"/>
  <c r="E12" i="17"/>
  <c r="D12" i="17"/>
  <c r="C12" i="17"/>
  <c r="C11" i="17"/>
  <c r="C10" i="17"/>
  <c r="H50" i="14"/>
  <c r="C7" i="17"/>
  <c r="C9" i="17"/>
  <c r="H15" i="16"/>
  <c r="C8" i="17"/>
  <c r="H51" i="15"/>
  <c r="C6" i="17"/>
  <c r="H25" i="13"/>
  <c r="C4" i="17"/>
  <c r="C5" i="17"/>
  <c r="H20" i="12"/>
  <c r="H31" i="1"/>
  <c r="C3" i="17"/>
  <c r="H47" i="11"/>
  <c r="AC14" i="13" l="1"/>
  <c r="Z14" i="13"/>
  <c r="W14" i="13"/>
  <c r="T14" i="13"/>
  <c r="Q14" i="13"/>
  <c r="N14" i="13"/>
  <c r="K14" i="13"/>
  <c r="AD14" i="16"/>
  <c r="AC14" i="16"/>
  <c r="Z14" i="16"/>
  <c r="W14" i="16"/>
  <c r="T14" i="16"/>
  <c r="Q14" i="16"/>
  <c r="N14" i="16"/>
  <c r="K14" i="16"/>
  <c r="AD13" i="16"/>
  <c r="AC13" i="16"/>
  <c r="Z13" i="16"/>
  <c r="W13" i="16"/>
  <c r="T13" i="16"/>
  <c r="Q13" i="16"/>
  <c r="N13" i="16"/>
  <c r="K13" i="16"/>
  <c r="AD15" i="15"/>
  <c r="AD50" i="15"/>
  <c r="AC50" i="15"/>
  <c r="Z50" i="15"/>
  <c r="W50" i="15"/>
  <c r="T50" i="15"/>
  <c r="Q50" i="15"/>
  <c r="N50" i="15"/>
  <c r="K50" i="15"/>
  <c r="AD49" i="15"/>
  <c r="AC49" i="15"/>
  <c r="Z49" i="15"/>
  <c r="W49" i="15"/>
  <c r="T49" i="15"/>
  <c r="Q49" i="15"/>
  <c r="N49" i="15"/>
  <c r="K49" i="15"/>
  <c r="AD48" i="15"/>
  <c r="AC48" i="15"/>
  <c r="Z48" i="15"/>
  <c r="W48" i="15"/>
  <c r="T48" i="15"/>
  <c r="Q48" i="15"/>
  <c r="N48" i="15"/>
  <c r="K48" i="15"/>
  <c r="AD47" i="15"/>
  <c r="AC47" i="15"/>
  <c r="Z47" i="15"/>
  <c r="W47" i="15"/>
  <c r="T47" i="15"/>
  <c r="Q47" i="15"/>
  <c r="N47" i="15"/>
  <c r="K47" i="15"/>
  <c r="AD44" i="15"/>
  <c r="AC44" i="15"/>
  <c r="Z44" i="15"/>
  <c r="W44" i="15"/>
  <c r="T44" i="15"/>
  <c r="Q44" i="15"/>
  <c r="N44" i="15"/>
  <c r="K44" i="15"/>
  <c r="AD43" i="15"/>
  <c r="AC43" i="15"/>
  <c r="Z43" i="15"/>
  <c r="W43" i="15"/>
  <c r="T43" i="15"/>
  <c r="Q43" i="15"/>
  <c r="N43" i="15"/>
  <c r="K43" i="15"/>
  <c r="AD40" i="15"/>
  <c r="AC40" i="15"/>
  <c r="Z40" i="15"/>
  <c r="W40" i="15"/>
  <c r="T40" i="15"/>
  <c r="Q40" i="15"/>
  <c r="N40" i="15"/>
  <c r="K40" i="15"/>
  <c r="AD39" i="15"/>
  <c r="AC39" i="15"/>
  <c r="Z39" i="15"/>
  <c r="W39" i="15"/>
  <c r="T39" i="15"/>
  <c r="Q39" i="15"/>
  <c r="N39" i="15"/>
  <c r="K39" i="15"/>
  <c r="AD38" i="15"/>
  <c r="AC38" i="15"/>
  <c r="Z38" i="15"/>
  <c r="W38" i="15"/>
  <c r="T38" i="15"/>
  <c r="Q38" i="15"/>
  <c r="N38" i="15"/>
  <c r="K38" i="15"/>
  <c r="AD37" i="15"/>
  <c r="AC37" i="15"/>
  <c r="Z37" i="15"/>
  <c r="W37" i="15"/>
  <c r="T37" i="15"/>
  <c r="Q37" i="15"/>
  <c r="N37" i="15"/>
  <c r="K37" i="15"/>
  <c r="AD36" i="15"/>
  <c r="AC36" i="15"/>
  <c r="Z36" i="15"/>
  <c r="W36" i="15"/>
  <c r="T36" i="15"/>
  <c r="Q36" i="15"/>
  <c r="N36" i="15"/>
  <c r="K36" i="15"/>
  <c r="AD35" i="15"/>
  <c r="AC35" i="15"/>
  <c r="Z35" i="15"/>
  <c r="W35" i="15"/>
  <c r="T35" i="15"/>
  <c r="Q35" i="15"/>
  <c r="N35" i="15"/>
  <c r="K35" i="15"/>
  <c r="AD30" i="15"/>
  <c r="AC30" i="15"/>
  <c r="Z30" i="15"/>
  <c r="W30" i="15"/>
  <c r="T30" i="15"/>
  <c r="Q30" i="15"/>
  <c r="N30" i="15"/>
  <c r="K30" i="15"/>
  <c r="AD29" i="15"/>
  <c r="AC29" i="15"/>
  <c r="Z29" i="15"/>
  <c r="W29" i="15"/>
  <c r="T29" i="15"/>
  <c r="Q29" i="15"/>
  <c r="N29" i="15"/>
  <c r="K29" i="15"/>
  <c r="AD22" i="15"/>
  <c r="AD23" i="15"/>
  <c r="AC22" i="15"/>
  <c r="Z22" i="15"/>
  <c r="W22" i="15"/>
  <c r="T22" i="15"/>
  <c r="Q22" i="15"/>
  <c r="N22" i="15"/>
  <c r="K22" i="15"/>
  <c r="AD21" i="15"/>
  <c r="AC21" i="15"/>
  <c r="Z21" i="15"/>
  <c r="W21" i="15"/>
  <c r="T21" i="15"/>
  <c r="Q21" i="15"/>
  <c r="N21" i="15"/>
  <c r="K21" i="15"/>
  <c r="AD20" i="15"/>
  <c r="AC20" i="15"/>
  <c r="Z20" i="15"/>
  <c r="W20" i="15"/>
  <c r="T20" i="15"/>
  <c r="Q20" i="15"/>
  <c r="N20" i="15"/>
  <c r="K20" i="15"/>
  <c r="AD16" i="15"/>
  <c r="AC16" i="15"/>
  <c r="Z16" i="15"/>
  <c r="W16" i="15"/>
  <c r="T16" i="15"/>
  <c r="Q16" i="15"/>
  <c r="N16" i="15"/>
  <c r="K16" i="15"/>
  <c r="AC15" i="15"/>
  <c r="Z15" i="15"/>
  <c r="W15" i="15"/>
  <c r="T15" i="15"/>
  <c r="Q15" i="15"/>
  <c r="N15" i="15"/>
  <c r="K15" i="15"/>
  <c r="AD14" i="15"/>
  <c r="AC14" i="15"/>
  <c r="Z14" i="15"/>
  <c r="W14" i="15"/>
  <c r="T14" i="15"/>
  <c r="Q14" i="15"/>
  <c r="N14" i="15"/>
  <c r="K14" i="15"/>
  <c r="AD13" i="15"/>
  <c r="AC13" i="15"/>
  <c r="Z13" i="15"/>
  <c r="W13" i="15"/>
  <c r="T13" i="15"/>
  <c r="Q13" i="15"/>
  <c r="N13" i="15"/>
  <c r="K13" i="15"/>
  <c r="AD28" i="15"/>
  <c r="AC28" i="15"/>
  <c r="Z28" i="15"/>
  <c r="W28" i="15"/>
  <c r="T28" i="15"/>
  <c r="Q28" i="15"/>
  <c r="N28" i="15"/>
  <c r="K28" i="15"/>
  <c r="AD27" i="15"/>
  <c r="AC27" i="15"/>
  <c r="Z27" i="15"/>
  <c r="W27" i="15"/>
  <c r="T27" i="15"/>
  <c r="Q27" i="15"/>
  <c r="N27" i="15"/>
  <c r="K27" i="15"/>
  <c r="AC23" i="15"/>
  <c r="Z23" i="15"/>
  <c r="W23" i="15"/>
  <c r="T23" i="15"/>
  <c r="Q23" i="15"/>
  <c r="N23" i="15"/>
  <c r="K23" i="15"/>
  <c r="AD39" i="14"/>
  <c r="AC39" i="14"/>
  <c r="Z39" i="14"/>
  <c r="W39" i="14"/>
  <c r="T39" i="14"/>
  <c r="Q39" i="14"/>
  <c r="N39" i="14"/>
  <c r="K39" i="14"/>
  <c r="AD49" i="14"/>
  <c r="AC49" i="14"/>
  <c r="Z49" i="14"/>
  <c r="W49" i="14"/>
  <c r="T49" i="14"/>
  <c r="Q49" i="14"/>
  <c r="N49" i="14"/>
  <c r="K49" i="14"/>
  <c r="AD45" i="14"/>
  <c r="AC45" i="14"/>
  <c r="Z45" i="14"/>
  <c r="W45" i="14"/>
  <c r="T45" i="14"/>
  <c r="Q45" i="14"/>
  <c r="N45" i="14"/>
  <c r="K45" i="14"/>
  <c r="AD40" i="14"/>
  <c r="AC40" i="14"/>
  <c r="Z40" i="14"/>
  <c r="W40" i="14"/>
  <c r="T40" i="14"/>
  <c r="Q40" i="14"/>
  <c r="N40" i="14"/>
  <c r="K40" i="14"/>
  <c r="AD27" i="14"/>
  <c r="AC27" i="14"/>
  <c r="Z27" i="14"/>
  <c r="W27" i="14"/>
  <c r="T27" i="14"/>
  <c r="Q27" i="14"/>
  <c r="N27" i="14"/>
  <c r="K27" i="14"/>
  <c r="AD19" i="14" l="1"/>
  <c r="AC19" i="14"/>
  <c r="Z19" i="14"/>
  <c r="W19" i="14"/>
  <c r="T19" i="14"/>
  <c r="Q19" i="14"/>
  <c r="N19" i="14"/>
  <c r="K19" i="14"/>
  <c r="F13" i="12" l="1"/>
  <c r="AD28" i="14"/>
  <c r="AC28" i="14"/>
  <c r="Z28" i="14"/>
  <c r="W28" i="14"/>
  <c r="T28" i="14"/>
  <c r="Q28" i="14"/>
  <c r="N28" i="14"/>
  <c r="K28" i="14"/>
  <c r="AD34" i="14"/>
  <c r="AC34" i="14"/>
  <c r="Z34" i="14"/>
  <c r="W34" i="14"/>
  <c r="T34" i="14"/>
  <c r="Q34" i="14"/>
  <c r="N34" i="14"/>
  <c r="K34" i="14"/>
  <c r="AD31" i="14"/>
  <c r="AC31" i="14"/>
  <c r="Z31" i="14"/>
  <c r="W31" i="14"/>
  <c r="T31" i="14"/>
  <c r="Q31" i="14"/>
  <c r="N31" i="14"/>
  <c r="K31" i="14"/>
  <c r="AD26" i="14"/>
  <c r="AC26" i="14"/>
  <c r="Z26" i="14"/>
  <c r="W26" i="14"/>
  <c r="T26" i="14"/>
  <c r="Q26" i="14"/>
  <c r="N26" i="14"/>
  <c r="K26" i="14"/>
  <c r="AD23" i="14"/>
  <c r="AC23" i="14"/>
  <c r="Z23" i="14"/>
  <c r="W23" i="14"/>
  <c r="T23" i="14"/>
  <c r="Q23" i="14"/>
  <c r="N23" i="14"/>
  <c r="K23" i="14"/>
  <c r="AD20" i="14"/>
  <c r="AC20" i="14"/>
  <c r="Z20" i="14"/>
  <c r="W20" i="14"/>
  <c r="T20" i="14"/>
  <c r="Q20" i="14"/>
  <c r="N20" i="14"/>
  <c r="K20" i="14"/>
  <c r="AD16" i="14"/>
  <c r="AC16" i="14"/>
  <c r="Z16" i="14"/>
  <c r="W16" i="14"/>
  <c r="T16" i="14"/>
  <c r="Q16" i="14"/>
  <c r="N16" i="14"/>
  <c r="K16" i="14"/>
  <c r="AD13" i="14"/>
  <c r="AC13" i="14"/>
  <c r="Z13" i="14"/>
  <c r="W13" i="14"/>
  <c r="T13" i="14"/>
  <c r="Q13" i="14"/>
  <c r="N13" i="14"/>
  <c r="K13" i="14"/>
  <c r="AD14" i="13"/>
  <c r="AD24" i="13"/>
  <c r="AC24" i="13"/>
  <c r="Z24" i="13"/>
  <c r="W24" i="13"/>
  <c r="T24" i="13"/>
  <c r="Q24" i="13"/>
  <c r="N24" i="13"/>
  <c r="K24" i="13"/>
  <c r="AD16" i="13"/>
  <c r="AC16" i="13"/>
  <c r="Z16" i="13"/>
  <c r="W16" i="13"/>
  <c r="T16" i="13"/>
  <c r="Q16" i="13"/>
  <c r="N16" i="13"/>
  <c r="K16" i="13"/>
  <c r="AD15" i="13"/>
  <c r="AC15" i="13"/>
  <c r="Z15" i="13"/>
  <c r="W15" i="13"/>
  <c r="T15" i="13"/>
  <c r="Q15" i="13"/>
  <c r="N15" i="13"/>
  <c r="K15" i="13"/>
  <c r="AD23" i="13"/>
  <c r="AC23" i="13"/>
  <c r="Z23" i="13"/>
  <c r="W23" i="13"/>
  <c r="T23" i="13"/>
  <c r="Q23" i="13"/>
  <c r="N23" i="13"/>
  <c r="K23" i="13"/>
  <c r="AD13" i="13"/>
  <c r="AC13" i="13"/>
  <c r="Z13" i="13"/>
  <c r="W13" i="13"/>
  <c r="T13" i="13"/>
  <c r="Q13" i="13"/>
  <c r="N13" i="13"/>
  <c r="K13" i="13"/>
  <c r="AD19" i="13"/>
  <c r="AC19" i="13"/>
  <c r="Z19" i="13"/>
  <c r="W19" i="13"/>
  <c r="T19" i="13"/>
  <c r="Q19" i="13"/>
  <c r="N19" i="13"/>
  <c r="K19" i="13"/>
  <c r="AD19" i="12"/>
  <c r="AC19" i="12"/>
  <c r="Z19" i="12"/>
  <c r="W19" i="12"/>
  <c r="T19" i="12"/>
  <c r="Q19" i="12"/>
  <c r="N19" i="12"/>
  <c r="K19" i="12"/>
  <c r="AD16" i="12"/>
  <c r="AC16" i="12"/>
  <c r="Z16" i="12"/>
  <c r="W16" i="12"/>
  <c r="T16" i="12"/>
  <c r="Q16" i="12"/>
  <c r="N16" i="12"/>
  <c r="K16" i="12"/>
  <c r="AD30" i="1"/>
  <c r="AC30" i="1"/>
  <c r="Z30" i="1"/>
  <c r="W30" i="1"/>
  <c r="T30" i="1"/>
  <c r="Q30" i="1"/>
  <c r="N30" i="1"/>
  <c r="K30" i="1"/>
  <c r="AD27" i="1"/>
  <c r="AC27" i="1"/>
  <c r="Z27" i="1"/>
  <c r="W27" i="1"/>
  <c r="T27" i="1"/>
  <c r="Q27" i="1"/>
  <c r="N27" i="1"/>
  <c r="K27" i="1"/>
  <c r="AD24" i="1"/>
  <c r="AC24" i="1"/>
  <c r="Z24" i="1"/>
  <c r="W24" i="1"/>
  <c r="T24" i="1"/>
  <c r="Q24" i="1"/>
  <c r="N24" i="1"/>
  <c r="K24" i="1"/>
  <c r="AD19" i="1"/>
  <c r="AC19" i="1"/>
  <c r="Z19" i="1"/>
  <c r="W19" i="1"/>
  <c r="T19" i="1"/>
  <c r="Q19" i="1"/>
  <c r="N19" i="1"/>
  <c r="K19" i="1"/>
  <c r="AD16" i="1"/>
  <c r="AC16" i="1"/>
  <c r="Z16" i="1"/>
  <c r="W16" i="1"/>
  <c r="T16" i="1"/>
  <c r="Q16" i="1"/>
  <c r="N16" i="1"/>
  <c r="K16" i="1"/>
  <c r="AD13" i="1"/>
  <c r="AC13" i="1"/>
  <c r="Z13" i="1"/>
  <c r="W13" i="1"/>
  <c r="T13" i="1"/>
  <c r="Q13" i="1"/>
  <c r="N13" i="1"/>
  <c r="K13" i="1"/>
  <c r="AD46" i="11"/>
  <c r="AC46" i="11"/>
  <c r="Z46" i="11"/>
  <c r="W46" i="11"/>
  <c r="T46" i="11"/>
  <c r="Q46" i="11"/>
  <c r="N46" i="11"/>
  <c r="K46" i="11"/>
  <c r="AD43" i="11"/>
  <c r="AC43" i="11"/>
  <c r="Z43" i="11"/>
  <c r="W43" i="11"/>
  <c r="T43" i="11"/>
  <c r="Q43" i="11"/>
  <c r="N43" i="11"/>
  <c r="K43" i="11"/>
  <c r="AD38" i="11"/>
  <c r="AC38" i="11"/>
  <c r="Z38" i="11"/>
  <c r="W38" i="11"/>
  <c r="T38" i="11"/>
  <c r="Q38" i="11"/>
  <c r="N38" i="11"/>
  <c r="K38" i="11"/>
  <c r="AD35" i="11"/>
  <c r="AC35" i="11"/>
  <c r="Z35" i="11"/>
  <c r="W35" i="11"/>
  <c r="T35" i="11"/>
  <c r="Q35" i="11"/>
  <c r="N35" i="11"/>
  <c r="K35" i="11"/>
  <c r="AD32" i="11"/>
  <c r="AC32" i="11"/>
  <c r="Z32" i="11"/>
  <c r="W32" i="11"/>
  <c r="T32" i="11"/>
  <c r="Q32" i="11"/>
  <c r="N32" i="11"/>
  <c r="K32" i="11"/>
  <c r="AD27" i="11"/>
  <c r="AC27" i="11"/>
  <c r="Z27" i="11"/>
  <c r="W27" i="11"/>
  <c r="T27" i="11"/>
  <c r="Q27" i="11"/>
  <c r="N27" i="11"/>
  <c r="K27" i="11"/>
  <c r="AD24" i="11"/>
  <c r="AC24" i="11"/>
  <c r="Z24" i="11"/>
  <c r="W24" i="11"/>
  <c r="T24" i="11"/>
  <c r="Q24" i="11"/>
  <c r="N24" i="11"/>
  <c r="K24" i="11"/>
  <c r="AD19" i="11"/>
  <c r="AC19" i="11"/>
  <c r="Z19" i="11"/>
  <c r="W19" i="11"/>
  <c r="T19" i="11"/>
  <c r="Q19" i="11"/>
  <c r="N19" i="11"/>
  <c r="K19" i="11"/>
  <c r="AD16" i="11"/>
  <c r="AC16" i="11"/>
  <c r="Z16" i="11"/>
  <c r="W16" i="11"/>
  <c r="T16" i="11"/>
  <c r="Q16" i="11"/>
  <c r="N16" i="11"/>
  <c r="K16" i="11"/>
  <c r="AD13" i="11"/>
  <c r="AC13" i="11"/>
  <c r="Z13" i="11"/>
  <c r="W13" i="11"/>
  <c r="T13" i="11"/>
  <c r="Q13" i="11"/>
  <c r="N13" i="11"/>
  <c r="K13" i="11"/>
  <c r="X13" i="12" l="1"/>
  <c r="K13" i="12"/>
  <c r="T13" i="12" l="1"/>
  <c r="N13" i="12"/>
  <c r="Q13" i="12" l="1"/>
  <c r="W13" i="12"/>
  <c r="Z13" i="12" l="1"/>
  <c r="AC13" i="12"/>
  <c r="C13" i="12" l="1"/>
  <c r="AD13" i="12" s="1"/>
</calcChain>
</file>

<file path=xl/sharedStrings.xml><?xml version="1.0" encoding="utf-8"?>
<sst xmlns="http://schemas.openxmlformats.org/spreadsheetml/2006/main" count="1621" uniqueCount="340">
  <si>
    <t>INDICADOR</t>
  </si>
  <si>
    <t>RESPONSABLES</t>
  </si>
  <si>
    <t>OBSERVACIONES</t>
  </si>
  <si>
    <t>EVALUACIÓN CONSOLIDADA DEL PDI DESDE EL 2012 HASTA EL 2017</t>
  </si>
  <si>
    <t>EJE ESTRATÉGICO 1: Proceso de transformación con la participación activa de la comunidad educativa.</t>
  </si>
  <si>
    <t>Subprograma 1. Oferta de pregrados</t>
  </si>
  <si>
    <t>Desarrollo de nuevos  programas académicos de pregrado acordes a las necesidades del medio y a la demanda solicitada</t>
  </si>
  <si>
    <t>Nuevos programas aprobados de pregrado</t>
  </si>
  <si>
    <t>Subprograma 2. Oferta Posgradual</t>
  </si>
  <si>
    <t>Desarrollo de nuevos programas académicos de posgrado acordes a las necesidades del medio y a la demanda solicitada</t>
  </si>
  <si>
    <t>Nuevos programas aprobados de posgrado</t>
  </si>
  <si>
    <t>Vicerrectoría académica</t>
  </si>
  <si>
    <t>Subprograma 3. Oferta por convenio /pregrado/postgrado</t>
  </si>
  <si>
    <t xml:space="preserve">Elaboración y desarrollo de convenios, con otras IES, para atención de la demanda académica de la Institución. </t>
  </si>
  <si>
    <t>Numero de convenios realizados</t>
  </si>
  <si>
    <t>LINEA          BASE 2023</t>
  </si>
  <si>
    <t>META 2023</t>
  </si>
  <si>
    <t>META 2024</t>
  </si>
  <si>
    <t>% AVANCE 2024</t>
  </si>
  <si>
    <t>META 2025</t>
  </si>
  <si>
    <t>% AVANCE 2025</t>
  </si>
  <si>
    <t>META 2026</t>
  </si>
  <si>
    <t>% AVANCE 2026</t>
  </si>
  <si>
    <t>META 2027</t>
  </si>
  <si>
    <t>% AVANCE 2027</t>
  </si>
  <si>
    <t>META 2028</t>
  </si>
  <si>
    <t>% AVANCE 2028</t>
  </si>
  <si>
    <t>META 2029</t>
  </si>
  <si>
    <t>% AVANCE 2029</t>
  </si>
  <si>
    <t>META 2030</t>
  </si>
  <si>
    <t>% AVANCE 2030</t>
  </si>
  <si>
    <t>Programa 1: Programas académicos</t>
  </si>
  <si>
    <t>Programa 2: Pruebas Saber Pro y Saber T y T</t>
  </si>
  <si>
    <t>Subprograma 1. Capacitación E.</t>
  </si>
  <si>
    <t>Diseño y desarrollo de cursos de fortalecimiento de  competencias para presentar las pruebas Saber Pro y Saber T y T.</t>
  </si>
  <si>
    <t>Número de cursos realizados</t>
  </si>
  <si>
    <t>Subprograma 2. Simulacro</t>
  </si>
  <si>
    <t>Diseño y desarrollo de simulacros para el fortalecimiento de competencias de los estudiantes cuando presenten la pruebas Saber Pro y Saber T y T.</t>
  </si>
  <si>
    <t>Número de simulacros realizados</t>
  </si>
  <si>
    <t>autoevaluación</t>
  </si>
  <si>
    <t>Subprograma 1. Autoevaluación Institucional</t>
  </si>
  <si>
    <t>Aplicación del modelo de autoevaluación con miras de acreditación  y renovación de condiciones de calidad institucional.</t>
  </si>
  <si>
    <t>Informe de autoevaluación institucional</t>
  </si>
  <si>
    <t>Subprograma 2. Autoevaluación programas académicos</t>
  </si>
  <si>
    <t>Aplicación del modelo de autoevaluación con miras de acreditación  y renovación de condiciones de calidad de  programas académicos.</t>
  </si>
  <si>
    <t>Informe de autoevaluación de programas académicos</t>
  </si>
  <si>
    <t>Subprograma 3. Acreditación de programas</t>
  </si>
  <si>
    <t>Aplicación del modelo de autoevaluación para acreditación de programas</t>
  </si>
  <si>
    <t>Programa 3. Autoevaluación  y acreditación</t>
  </si>
  <si>
    <t>Programa 4. Sistema Interno de Aseguramiento de la calidad</t>
  </si>
  <si>
    <t>Subprograma 1. Certificación de procesos</t>
  </si>
  <si>
    <t>Certificación de procesos institucionales</t>
  </si>
  <si>
    <t>Numero de certificaciones obtenidas</t>
  </si>
  <si>
    <t>Sistema de gestión de la calidad</t>
  </si>
  <si>
    <t>Subprograma 1. FURAG</t>
  </si>
  <si>
    <t>Seguimiento a FURAG</t>
  </si>
  <si>
    <t>Calificacion del furag</t>
  </si>
  <si>
    <t xml:space="preserve">PRODUCTO DE RESULTADO </t>
  </si>
  <si>
    <t xml:space="preserve">TOTAL DE PRODUCTO </t>
  </si>
  <si>
    <r>
      <t>EJE ESTRATÉGICO 2:</t>
    </r>
    <r>
      <rPr>
        <sz val="8"/>
        <color theme="1"/>
        <rFont val="Century Gothic"/>
        <family val="2"/>
      </rPr>
      <t xml:space="preserve"> La labor Profesoral como pilar del desarrollo institucional y la calidad académica</t>
    </r>
  </si>
  <si>
    <r>
      <rPr>
        <b/>
        <i/>
        <u/>
        <sz val="8"/>
        <color theme="1"/>
        <rFont val="Century Gothic"/>
        <family val="2"/>
      </rPr>
      <t>Objetivo Estratégico 1 del eje 1:</t>
    </r>
    <r>
      <rPr>
        <sz val="8"/>
        <color theme="1"/>
        <rFont val="Century Gothic"/>
        <family val="2"/>
      </rPr>
      <t xml:space="preserve"> Atender los requerimientos de formación académica acorde a las necesidades de los habitantes de la región andino amazónica.</t>
    </r>
  </si>
  <si>
    <r>
      <rPr>
        <b/>
        <i/>
        <u/>
        <sz val="8"/>
        <color theme="1"/>
        <rFont val="Century Gothic"/>
        <family val="2"/>
      </rPr>
      <t>Objetivo Estratégico 3 del eje 1:</t>
    </r>
    <r>
      <rPr>
        <sz val="8"/>
        <color theme="1"/>
        <rFont val="Century Gothic"/>
        <family val="2"/>
      </rPr>
      <t xml:space="preserve"> Atender los requerimientos de formación académica acorde a las necesidades de los habitantes de la región andino amazónica.</t>
    </r>
  </si>
  <si>
    <r>
      <rPr>
        <b/>
        <i/>
        <u/>
        <sz val="8"/>
        <color theme="1"/>
        <rFont val="Century Gothic"/>
        <family val="2"/>
      </rPr>
      <t>Objetivo Estratégico 2 del eje 1:</t>
    </r>
    <r>
      <rPr>
        <sz val="8"/>
        <color theme="1"/>
        <rFont val="Century Gothic"/>
        <family val="2"/>
      </rPr>
      <t xml:space="preserve"> Fortalecer el Sistema Interno de Aseguramiento de la Calidad, como proceso articulador de la alta dirección y de los grupos de valor para alcanzar la calidad.</t>
    </r>
  </si>
  <si>
    <r>
      <rPr>
        <b/>
        <i/>
        <u/>
        <sz val="8"/>
        <color theme="1"/>
        <rFont val="Century Gothic"/>
        <family val="2"/>
      </rPr>
      <t>Objetivo Estratégico 1 del eje 2:</t>
    </r>
    <r>
      <rPr>
        <sz val="8"/>
        <color theme="1"/>
        <rFont val="Century Gothic"/>
        <family val="2"/>
      </rPr>
      <t xml:space="preserve"> Normalizar la función profesoral</t>
    </r>
  </si>
  <si>
    <t>Programa 1: Comunidad profesoral Potencialidades humanas</t>
  </si>
  <si>
    <t>Subprograma 1. Reconocimiento, incentivos y estímulos LP</t>
  </si>
  <si>
    <t>Reconocimiento, incentivos y estímulos a los aportes significativos y trayectoria profesoral.</t>
  </si>
  <si>
    <t>Número de estímulos, incentivos y reconocimientos</t>
  </si>
  <si>
    <t>Subprograma 2. Estatuto profesoral o docente</t>
  </si>
  <si>
    <t>Actualización el estatuto Profesoral que garantice y mejore las condiciones de la prestación del servicio desde la selección, vinculación, permanencia y evaluación; incluyendo la labor del Profesoral del catedrático.</t>
  </si>
  <si>
    <t>Una actualización anual</t>
  </si>
  <si>
    <t>Vicerrectoria Academica</t>
  </si>
  <si>
    <t>Talento Humano</t>
  </si>
  <si>
    <t>Subprograma 3. Mejoramiento salarial</t>
  </si>
  <si>
    <t>Gestión ante los entes competentes los actos administrativos necesarios para alcanzar el mejoramiento salarial de la comunidad Profesoral incluyendo a lo Profesores hora catedra.</t>
  </si>
  <si>
    <r>
      <rPr>
        <b/>
        <i/>
        <u/>
        <sz val="8"/>
        <color theme="1"/>
        <rFont val="Century Gothic"/>
        <family val="2"/>
      </rPr>
      <t>Objetivo Estratégico 2 del eje 2:</t>
    </r>
    <r>
      <rPr>
        <sz val="8"/>
        <color theme="1"/>
        <rFont val="Century Gothic"/>
        <family val="2"/>
      </rPr>
      <t xml:space="preserve"> Fortalecer el bienestar y desarrollo  de la comunidad profesoral para mejorar la calidad académica.</t>
    </r>
  </si>
  <si>
    <t>Programa 1: Desarrollo profesoral</t>
  </si>
  <si>
    <t>Subprograma 1. Formación posgradual</t>
  </si>
  <si>
    <t>Formación posgradual a la comunidad de profesores del ITP</t>
  </si>
  <si>
    <t>Evidencias de gestión</t>
  </si>
  <si>
    <t>Numero de profesores con formación posgradual</t>
  </si>
  <si>
    <t>Capacitación continua a la comunidad de profesores del ITP, acorde a las necesidades identificadas en procesos de autoevaluación</t>
  </si>
  <si>
    <t xml:space="preserve">Numero de capacitaciones </t>
  </si>
  <si>
    <t>Subprograma 2. Capacitación Profesoral</t>
  </si>
  <si>
    <t>Subprograma 3. Ampliación de la planta  Profesoral.</t>
  </si>
  <si>
    <t xml:space="preserve">Gestión ante los entidades competentes la ampliación de la  planta profesoral </t>
  </si>
  <si>
    <t>Numero de profesores de tiempo completo</t>
  </si>
  <si>
    <t>EJECUCION META 2023</t>
  </si>
  <si>
    <t>% EJECUCION 2023</t>
  </si>
  <si>
    <t>EJECUCION META 2024</t>
  </si>
  <si>
    <t>EJECUCION META 2025</t>
  </si>
  <si>
    <t>EJECUCION META 2026</t>
  </si>
  <si>
    <t>EJECUCION META 2027</t>
  </si>
  <si>
    <t>EJECUCION META 2028</t>
  </si>
  <si>
    <t>EJECUCION META 2029</t>
  </si>
  <si>
    <t>EJECUCION META 2030</t>
  </si>
  <si>
    <t>AVANCE TOTAL</t>
  </si>
  <si>
    <t>EJECUCION 2023</t>
  </si>
  <si>
    <r>
      <t>EJE ESTRATÉGICO 3:</t>
    </r>
    <r>
      <rPr>
        <sz val="8"/>
        <color theme="1"/>
        <rFont val="Century Gothic"/>
        <family val="2"/>
      </rPr>
      <t xml:space="preserve"> La investigación para reconocer y potencializar la competitividad del territorio. </t>
    </r>
  </si>
  <si>
    <t>Programa 1: Desarrollo científico, tecnológico y formativo</t>
  </si>
  <si>
    <t>Subprograma 1. Investigación para todos</t>
  </si>
  <si>
    <t>Vinculación de la comunidad académica en los procesos de investigación, pertinentes para el Instituto y para la región.</t>
  </si>
  <si>
    <t>Subprograma 2. Alianzas estratégicas</t>
  </si>
  <si>
    <t xml:space="preserve">Generación de alianzas estratégicas con los sectores productivos, académico y social. </t>
  </si>
  <si>
    <t>Numero de personas vinculadas</t>
  </si>
  <si>
    <t>Numero de alianzas</t>
  </si>
  <si>
    <t>CIECYT</t>
  </si>
  <si>
    <t>Subprograma 3. Categorización</t>
  </si>
  <si>
    <t>Categorización de la productividad científica y académica</t>
  </si>
  <si>
    <t>Numero de categorizaciones al final de los 8 años</t>
  </si>
  <si>
    <r>
      <rPr>
        <b/>
        <i/>
        <u/>
        <sz val="8"/>
        <color theme="1"/>
        <rFont val="Century Gothic"/>
        <family val="2"/>
      </rPr>
      <t>Objetivo Estratégico 1 del eje 3:</t>
    </r>
    <r>
      <rPr>
        <sz val="8"/>
        <color theme="1"/>
        <rFont val="Century Gothic"/>
        <family val="2"/>
      </rPr>
      <t xml:space="preserve"> Ejecutar un plan de investigación que procure por el desarrollo de las capacidades científicas y tecnológicas de la región</t>
    </r>
  </si>
  <si>
    <t>EJE ESTRATÉGICO 4: La extensión y la proyección social para articular la academia y la sociedad</t>
  </si>
  <si>
    <r>
      <t xml:space="preserve">Objetivo Estratégico 1 del eje 4: </t>
    </r>
    <r>
      <rPr>
        <sz val="8"/>
        <color theme="1"/>
        <rFont val="Century Gothic"/>
        <family val="2"/>
      </rPr>
      <t>Articular los programas académicos y   actores institucional con las necesidades de la comunidad, para contribuir al desarrollo social.</t>
    </r>
  </si>
  <si>
    <t>Programa 1: Extensión</t>
  </si>
  <si>
    <t>Subprograma 1. Internacionalización</t>
  </si>
  <si>
    <t>Participación  en las mesas, comités, redes, nodos y grupos donde tenga influencia la academia.</t>
  </si>
  <si>
    <t>Organización de actividades de movilidad académica.</t>
  </si>
  <si>
    <t xml:space="preserve">Procesos de transferencia de conocimiento a través de intercambio de saberes con IES Nacional e Internacionales. </t>
  </si>
  <si>
    <t>Desarrollo de  estrategias que permita el fortalecimiento de las competencias de un segundo idioma conforme al marco de certificación internacional.</t>
  </si>
  <si>
    <t>Participaciones anuales</t>
  </si>
  <si>
    <t>Numero de movilidades realizadas</t>
  </si>
  <si>
    <t xml:space="preserve">Numero de intercambio de saberes </t>
  </si>
  <si>
    <t>Numero de docentes y estudiantes movilizados</t>
  </si>
  <si>
    <t>Extensión</t>
  </si>
  <si>
    <t>Subprograma 2. Educación continua</t>
  </si>
  <si>
    <t>Ejecución del plan de educación continuada, por programa académico.</t>
  </si>
  <si>
    <t>Número de ofertas de educación continua realizadas</t>
  </si>
  <si>
    <t>Proyectos de aula</t>
  </si>
  <si>
    <t>Responsabilidad social universitaria</t>
  </si>
  <si>
    <t>Numero de proyectos de aula ejecutados</t>
  </si>
  <si>
    <t>Numero de actividades realizadas (Horas sociales mas actividades de responsabilidad social)</t>
  </si>
  <si>
    <t>Proyección social</t>
  </si>
  <si>
    <t xml:space="preserve">Programa 2: Proyección Social </t>
  </si>
  <si>
    <t>EJE ESTRATÉGICO 5. La gestión administrativa, la infraestructura y los medios educativos que garanticen la calidad en el servicio educativo.</t>
  </si>
  <si>
    <t xml:space="preserve">Objetivo Estratégico 1 del eje 5: Reconocer al ITP como una institución que ofrece estabilidad institucional   cumpliendo  su normatividad interna, en función de su PEI. </t>
  </si>
  <si>
    <t>Programa 1: Gobierno Institucional  y transparencia</t>
  </si>
  <si>
    <t>Subprograma 1. Espacios de sensibilización</t>
  </si>
  <si>
    <t>Subprograma 2. Rendición de cuentas</t>
  </si>
  <si>
    <t>Subprograma 3. Plan de comunicaciones</t>
  </si>
  <si>
    <t>Subprograma 4. Atención al ciudadano</t>
  </si>
  <si>
    <t>Subprograma 5. Reconocimiento, incentivos y estímulos LA</t>
  </si>
  <si>
    <t>Subprograma 6. Gestión documental</t>
  </si>
  <si>
    <t>Subprograma 7. Sistemas de información institucional</t>
  </si>
  <si>
    <r>
      <t xml:space="preserve">Objetivos de los Proyecto: </t>
    </r>
    <r>
      <rPr>
        <sz val="8"/>
        <color theme="1"/>
        <rFont val="Century Gothic"/>
        <family val="2"/>
      </rPr>
      <t>Sensibilizar la aplicación de las normas e identidad institucional  y para los espacios democráticos existentes en la institución</t>
    </r>
  </si>
  <si>
    <t>Ejecución de procesos y mecanismos de comunicación que promuevan el acceso a la información</t>
  </si>
  <si>
    <t>OBJETIVO PROYECTO</t>
  </si>
  <si>
    <t>Desarrollar programas académicos en pregrado pertinentes para las necesidades de los habitantes y de la región andino amazónica.</t>
  </si>
  <si>
    <t>Desarrollar  programas académicos de posgrado a nivel de especialización, pertinentes para las necesidades de los habitantes y de la región andino amazónica.</t>
  </si>
  <si>
    <t>Desarrollar convenios con otras IES para la atención de la demanda académica de la Institución</t>
  </si>
  <si>
    <t>Diseñar y desarrollar cursos de fortalecimiento de  competencias para presentar las pruebas Saber Pro y Saber T y T.</t>
  </si>
  <si>
    <t>Diseñar y desarrollar  simulacros para el fortalecimiento de competencias de los estudiantes cuando presenten la pruebas Saber Pro y Saber T y T.</t>
  </si>
  <si>
    <t>Aplicar el modelo de autoevaluación con miras de acreditación  y renovación de condiciones de calidad de  programas académicos.</t>
  </si>
  <si>
    <t>Aplicar el modelo de autoevaluación para acreditación de programas</t>
  </si>
  <si>
    <t>Certificar procesos institucionales</t>
  </si>
  <si>
    <t>Incrementar la calificación del FURAG</t>
  </si>
  <si>
    <t>Definir los estímulos, incentivos y reconocimientos a la comunidad profesoral acorde al desarrollo de su trabajo (Investigativo, Docencia, Proyección Social y Extensión</t>
  </si>
  <si>
    <t xml:space="preserve">Actualizar el estatuto profesoral </t>
  </si>
  <si>
    <t>Evidenciar la gestión que permita presentar  a los entes competentes los actos administrativos necesarios para alcanzar el mejoramiento salarial de la comunidad Profesoral incluyendo a lo Profesores hora catedra.</t>
  </si>
  <si>
    <t>Formar a la comunidad profesoral en estudios posgraduales</t>
  </si>
  <si>
    <t>Ofrecer por parte de la Institución una portafolio de capacitaciones a la comunidad Profesoral acorde a las necesidades identificadas</t>
  </si>
  <si>
    <t>Ampliar la planta profesoral en el Instituto Tecnológico del Putumayo</t>
  </si>
  <si>
    <t>Vincular  la comunidad académica a procesos de investigación, relacionados con semilleros, grupos de investigación y tesis.</t>
  </si>
  <si>
    <t>Realizar alianzas con el sector productivo, con el sector académico (Otras Instituciones), y con el sector social.</t>
  </si>
  <si>
    <t>Categorizar la productividad científica y académica de los grupos de investigación, investigadores y/o revistas avalados por la institución.</t>
  </si>
  <si>
    <t xml:space="preserve">Asistir  a mesas de trabajo , comités, redes, nodos y grupo donde la academia tenga influencia  </t>
  </si>
  <si>
    <t>Realizar movilidades académicas</t>
  </si>
  <si>
    <t>Realizar intercambio de saberes con IES, de orden Nacional e Internacional.</t>
  </si>
  <si>
    <t>Fortalecer la competencias en estudiantes y profesores en un segundo idioma.</t>
  </si>
  <si>
    <t>Desarrollar el plan de educación continuada, por programa académico</t>
  </si>
  <si>
    <t>Desarrollar actividades de responsabilidad social y de horas sociales</t>
  </si>
  <si>
    <t xml:space="preserve">Articular  los conocimientos adquiridos en el aula con las necesidades de las comunidades </t>
  </si>
  <si>
    <r>
      <t xml:space="preserve">Subprograma 1. </t>
    </r>
    <r>
      <rPr>
        <sz val="8"/>
        <color theme="1"/>
        <rFont val="Century Gothic"/>
        <family val="2"/>
      </rPr>
      <t>Actividades de servicio comunitario</t>
    </r>
  </si>
  <si>
    <t>Sensibilizar la aplicación de las normas e identidad institucional  y para los espacios democráticos existentes en la institución</t>
  </si>
  <si>
    <t>Espacios de sensibilización</t>
  </si>
  <si>
    <t>Numero de proceso de sensibilización  realizadas</t>
  </si>
  <si>
    <t>Rendición de cuentas</t>
  </si>
  <si>
    <t>Ampliar los canales institucionales de divulgación del proceso de rendición de cuentas</t>
  </si>
  <si>
    <t xml:space="preserve">Documentar el impacto que tiene los diferentes canales de comunicación en la ampliación de la cobertura </t>
  </si>
  <si>
    <t>Documentar la apreciación por parte de los miembros de la comunidad académica los procesos y mecanismos de comunicación institucional</t>
  </si>
  <si>
    <t>Implementar herramienta para el fortalecimiento de la oficina de atención al ciudadano.</t>
  </si>
  <si>
    <t>Atención al ciudadano</t>
  </si>
  <si>
    <t>Numero de canales de divulgación</t>
  </si>
  <si>
    <t>Numero de documentos entregados</t>
  </si>
  <si>
    <t>Numero de herramientas implementadas</t>
  </si>
  <si>
    <t>Reconocimiento, incentivos y estímulos a los aportes significativos y trayectoria del personal administrativo</t>
  </si>
  <si>
    <t>Capacitación y formación del personal Administrativo</t>
  </si>
  <si>
    <t>Definir los estímulos, incentivos y reconocimientos al personal administrativo</t>
  </si>
  <si>
    <t>Ofrecer por parte de la Institución una portafolio de capacitaciones al personal Administrativa acorde a las necesidades de la institución</t>
  </si>
  <si>
    <t>Gestionar el proceso de formación al personal administrativo en estudios de pre y posgrado</t>
  </si>
  <si>
    <t>Numero de estímulos, incentivos y reconocimientos</t>
  </si>
  <si>
    <t>Numero de capacitaciones</t>
  </si>
  <si>
    <t>Numero de personas formadas</t>
  </si>
  <si>
    <t>Vicerrectoría Administrativa</t>
  </si>
  <si>
    <t>Documentación  e implementación del proceso de gestión documental</t>
  </si>
  <si>
    <t>Documentar e implementar actualizar el proceso de gestión documental</t>
  </si>
  <si>
    <t>1 Proceso de gestión documental actualizado cada año se mide con el PINAR</t>
  </si>
  <si>
    <t>Archivo</t>
  </si>
  <si>
    <t>Cumplimiento del PINAR anualmente</t>
  </si>
  <si>
    <t>Diseño e Implementación  de los sistema de información institucionales</t>
  </si>
  <si>
    <t>Diseñar e implementar los sistemas de información institucionales</t>
  </si>
  <si>
    <t>Un sistema diseñado,  implementado y actualizado anualmente</t>
  </si>
  <si>
    <t xml:space="preserve">Objetivo Estratégico 2 del eje 5: Fortalecer los medios educativos </t>
  </si>
  <si>
    <t>Programa 1: Medios educativos</t>
  </si>
  <si>
    <t xml:space="preserve">Subprograma 1. Dotación </t>
  </si>
  <si>
    <t xml:space="preserve">Dotación de  Medios educativos que fortalezcan los laboratorios, Biblioteca  y espacios Comunes a disposición de la comunidad institucional. </t>
  </si>
  <si>
    <t>Diseño del plan de medios educativos de la institución</t>
  </si>
  <si>
    <t>Dotar los medios educativos de la Institución</t>
  </si>
  <si>
    <t>Un Documento Plan Diseñado</t>
  </si>
  <si>
    <t>Dotación de medios educativos de la institución</t>
  </si>
  <si>
    <t>EL documento Diseñado</t>
  </si>
  <si>
    <t>Las dotaciones de los medios educativos realizadas</t>
  </si>
  <si>
    <t>Planeación</t>
  </si>
  <si>
    <t>Tics</t>
  </si>
  <si>
    <t>Objetivo Estratégico 3 del eje 5: Planear proyectos de infraestructura física y tecnológica</t>
  </si>
  <si>
    <t>Programa 1: Infraestructura física y tecnológica</t>
  </si>
  <si>
    <t>Subprograma 1. Infraestructura Física</t>
  </si>
  <si>
    <t>Mejoramiento, modernización y construcción de la infraestructura física que garanticen ambientes para el desarrollo de las actividades académicas, administrativas y de bienestar universitario.</t>
  </si>
  <si>
    <t>Revisar bienalmente el plan decenal de infraestructura y actualizarlo acorde a las necesidades identificadas</t>
  </si>
  <si>
    <t>Actualización e implementación del plan decenal de infraestructura</t>
  </si>
  <si>
    <t>Cumplimiento del plan de Infraestructura</t>
  </si>
  <si>
    <t>Subprograma 2.Infraestructura Tecnológica</t>
  </si>
  <si>
    <t>Mejoramiento y modernización de la infraestructura tecnológica que garanticen ambientes para el desarrollo de las actividades académicas, administrativas y de bienestar universitario.</t>
  </si>
  <si>
    <t>Revisar bienalmente el plan de infraestructura tecnológica (PETI), y actualizarlo acorde a las necesidades identificadas</t>
  </si>
  <si>
    <t>Actualización e implementación del plan de infraestructura tecnológica</t>
  </si>
  <si>
    <t>Cumplimiento del plan de Infraestructura tecnológica</t>
  </si>
  <si>
    <t>Vicerrectoría Académica y Administrativa</t>
  </si>
  <si>
    <t>Comunicaciones</t>
  </si>
  <si>
    <t>EJE ESTRATÉGICO 6. El desarrollo integral del estudiante, docente y administrativo garantizado desde el bienestar universitario (Bienestar Universitario, permanencia y graduación estudiantil e inclusión)</t>
  </si>
  <si>
    <t>Objetivo Estratégico 1 del eje 6: Fortalecer los Programas de Bienestar Universitario, garantizando los recursos humanos, físicos, financieros técnicos y de infraestructura que permitan  el desarrollo de sus actividades, conforme a la ley 30 de 1992.</t>
  </si>
  <si>
    <t>Programa 1: Desarrollo Humano</t>
  </si>
  <si>
    <t>Subprograma 1. Permanencia y Graduación</t>
  </si>
  <si>
    <t>Inmersión en la Educación Superior</t>
  </si>
  <si>
    <t>Generar mecanismos para fortalecer el trabajo conjunto entre las instituciones de educación media y el ITP, que permitan atender de manera oportuna y eficaz la demanda de educación superior y ofrecer escenarios para la orientación socio ocupacional</t>
  </si>
  <si>
    <t>Inducción y preparación para la vida universitaria y laboral</t>
  </si>
  <si>
    <t>Fortalecer los procesos de inducción y preparación para la vida universitaria y laboral, que van desde su ingreso y permanencia en la institución hasta su graduación exitosa.</t>
  </si>
  <si>
    <t>Seguimiento y acompañamiento estudiantil</t>
  </si>
  <si>
    <t>Realizar monitoreo permanente de las alertas tempranas, de los estudiantes que se detectan en riesgo de deserción estudiantil a través de caracterización, detección, seguimiento, y acompañamiento estudiantil.</t>
  </si>
  <si>
    <t>Orientación frente a la crisis de carrera</t>
  </si>
  <si>
    <t>Realizar orientación profesional académica y psicológica en escenarios de crisis de carrera o de adaptación al medio universitario, a través de apoyo psicosocial en todas sus dimensiones</t>
  </si>
  <si>
    <t>Compromiso del núcleo familiar</t>
  </si>
  <si>
    <t>Realizar actividades formativas con padres de familia a través de la escuela de padres</t>
  </si>
  <si>
    <t>Tutorías docentes</t>
  </si>
  <si>
    <t>Realizar turarías académicas para estudiantes que se encuentran en riesgo de deserción estudiantil por dificultades académicas</t>
  </si>
  <si>
    <t>600 (Estudiantes de 1, 2, 3 semestre, identificado con riesgo y sensibilizados, seguimiento y acompañamiento)</t>
  </si>
  <si>
    <t xml:space="preserve">120 (15 se visitas anuales) </t>
  </si>
  <si>
    <t>4800 estudiantes (600 estudiantes  anuales,  sensibilizados, con seguimiento y acompañamiento)</t>
  </si>
  <si>
    <t xml:space="preserve">Semestralmente 4 profesionales para atender la estrategia </t>
  </si>
  <si>
    <t>Representación institucional en el ámbito arte y cultura</t>
  </si>
  <si>
    <t>Formación artístico cultural</t>
  </si>
  <si>
    <t>Desarrollo de eventos culturales internos</t>
  </si>
  <si>
    <t>Dotación para el fortalecimiento del arte y la cultura</t>
  </si>
  <si>
    <t>Realizar intercambios culturales institucionales, locales, departamentales, regionales, nacionales e internacionales, garantizando los recursos financieros, humanos y logísticos.</t>
  </si>
  <si>
    <t>Contribuir a la formación integral a  través del fomento de las competencias y habilidades artístico culturales en la comunidad académica.</t>
  </si>
  <si>
    <t>Desarrollar eventos culturales internos, para el fortalecimiento del arte y la cultura.</t>
  </si>
  <si>
    <t>40 (En 8 años)</t>
  </si>
  <si>
    <t>64 (En  8 años)</t>
  </si>
  <si>
    <t>8 dotaciones acordes a la necesidad</t>
  </si>
  <si>
    <t xml:space="preserve">Numero de encuentros culturales </t>
  </si>
  <si>
    <t xml:space="preserve">Numero de actividades formativas culturales realizadas </t>
  </si>
  <si>
    <t>Numero de eventos culturales desarrollados</t>
  </si>
  <si>
    <t>Numero de dotaciones realizadas</t>
  </si>
  <si>
    <t>Rectoría, VAC, VAD, Presupuesto y Bienestar Universitario</t>
  </si>
  <si>
    <t>Programa 2. Recreación y deporte</t>
  </si>
  <si>
    <t>Subprograma 1. Fortalecimiento del la recreación y deporte en el Instituto Tecnológico del Putumayo, para fortalecer el aprovechamiento del tiempo libre y  hábitos y estilos de vida saludable</t>
  </si>
  <si>
    <t>Representación institucional deportiva</t>
  </si>
  <si>
    <t>Realizar intercambios deportivos institucionales, locales, departamentales, regionales y nacionales, garantizando los recursos financieros, humanos y logísticos.</t>
  </si>
  <si>
    <t xml:space="preserve">Formación deportiva </t>
  </si>
  <si>
    <t>Contribuir a la formación integral a  través del fomento de las competencias y habilidades deportiva en la comunidad académica</t>
  </si>
  <si>
    <t>Desarrollo de eventos deportivos y recreativos</t>
  </si>
  <si>
    <t>Desarrollar eventos deportivos y recreativos internos, para el fomento de la  adaptación e integración de la comunidad académica.</t>
  </si>
  <si>
    <t>Dotación para recreación y deporte</t>
  </si>
  <si>
    <t xml:space="preserve"> Dotar de implementos deportivos para el fortalecimiento de la recreación y el deporte</t>
  </si>
  <si>
    <t>Numero de encuentros deportivos</t>
  </si>
  <si>
    <t>Numero de actividades formativas deportivas realizadas</t>
  </si>
  <si>
    <t>Numero de eventos deportivos desarrollados</t>
  </si>
  <si>
    <t>Programa 3. Salud</t>
  </si>
  <si>
    <t>Subprograma 1. Formación, prevención y promoción, de la salud</t>
  </si>
  <si>
    <t>Prestación del servicio de medicina general, psicología y odontología permanente en sede y ampliaciones</t>
  </si>
  <si>
    <t xml:space="preserve">Procurar el mejoramiento de las condiciones físicas, odontológicas y psicológicas, de la comunidad educativa </t>
  </si>
  <si>
    <t>Campañas preventivas para fomentar la salud en general</t>
  </si>
  <si>
    <t>Generar campañas preventivas para fomentar la salud de la comunidad académica.</t>
  </si>
  <si>
    <t>Desarrollo de actividades formativas para promover los estilos de vida saludable</t>
  </si>
  <si>
    <t>Desarrollar  actividades formativas para promover los estilos de vida saludable</t>
  </si>
  <si>
    <t>Dotación para el programas de promoción y prevención de la salud</t>
  </si>
  <si>
    <t xml:space="preserve"> Dotar de implementos para el fortalecimiento del programa de prevención y promoción de la salud </t>
  </si>
  <si>
    <t>10 % de incremento anual</t>
  </si>
  <si>
    <t>Numero de personas atendidas</t>
  </si>
  <si>
    <t>Numero de campañas realizadas</t>
  </si>
  <si>
    <t>Numero de actividades formativas desarrolladas</t>
  </si>
  <si>
    <t>Dotar de vestuario e instrumentos musicales para el fortalecimiento del arte y la cultura</t>
  </si>
  <si>
    <t xml:space="preserve">Numero de visitadas IEM </t>
  </si>
  <si>
    <t>Numero de talleres formativos realizados</t>
  </si>
  <si>
    <t>Numero de estudiantes sensibilizados, seguimiento y acompañamiento</t>
  </si>
  <si>
    <t>Numero de estudiantes atendidos por crisis de carrera</t>
  </si>
  <si>
    <t>Numero de activades formativas a padres de familia realizadas</t>
  </si>
  <si>
    <t>Profesionales contratados</t>
  </si>
  <si>
    <t>Subprograma 2. Inclusión</t>
  </si>
  <si>
    <t>Creación, aprobación, Implementación y sensibilización del programa de inclusión para el ITP, teniendo en cuenta el acuerdo 02 del año 2018, Con la participación de todos estamentos de la Institución.</t>
  </si>
  <si>
    <t xml:space="preserve">Promover una educación incluyente al interior de la institución con un enfoque de equidad teniendo en cuenta la diversidad cultural y de genero. </t>
  </si>
  <si>
    <t>Dotación de implementos didacticos necesarios para los estudiantes con capacidades diversas</t>
  </si>
  <si>
    <t>Dotar de implementos didacticos necesarios para los estudiantes con capacidades diversas</t>
  </si>
  <si>
    <t>5 (Acciones afirmativas), las cuales se incluyen en el programa</t>
  </si>
  <si>
    <t>Numero de acciones realizada (Incluidas en el programa)</t>
  </si>
  <si>
    <t>Objetivo Estratégico 2 del eje 6: Promover políticas y estrategias para el acceso, permanecía y graduación  estudiantil, con criterios de equidad.</t>
  </si>
  <si>
    <t>Programa 4. Desarrollo Humano</t>
  </si>
  <si>
    <t>Subprograma 3. Promoción socioeconómica</t>
  </si>
  <si>
    <t>Gestión de recursos, externos mediante convenios</t>
  </si>
  <si>
    <t>Promover y divulgar, los convenios interinstitucionales, que conlleven a garantizar la gratuidad, de los estudiantes matriculados en el ITP (Fondos condonable: Álvaro Ulcué Chocué, Fondo negritudes, Generación E. Componente de equidad y Fondo de Victimas)</t>
  </si>
  <si>
    <t>Promoción de apoyos económicos para el sostenimiento de los estudiantes</t>
  </si>
  <si>
    <t>Promover apoyos internos y externos a través de convenios, para el sostenimiento de los estudiantes en el ITP, para fomentar la permanencia y graduación estudiantil (Jóvenes en acción, ICETEX, ITP)</t>
  </si>
  <si>
    <t>Elabora ración de  un plan de incentivos, estímulos, becas, para los estudiantes del ITP.</t>
  </si>
  <si>
    <t>Elaborar, aprobar e implementa el plan de incentivos, estímulos, becas, para los estudiantes del ITP, que sobresalen en actividades académicas, de investigación, culturales y deportivas.</t>
  </si>
  <si>
    <t>Subsidio de alimentación para estudiantes en condición de vulnerabilidad y en riesgo de deserción</t>
  </si>
  <si>
    <t>Otorgar subsidios de alimentación para estudiantes en condición de vulnerabilidad económica que se encuentran en riesgo de deserción</t>
  </si>
  <si>
    <t>24 (3 convenios anuales)</t>
  </si>
  <si>
    <t>24 (3 actividades de apoyo anuales)</t>
  </si>
  <si>
    <t>1 plan elaborado, aprobado y implementado</t>
  </si>
  <si>
    <t>2000 estudiantes beneficiado en 8 años</t>
  </si>
  <si>
    <t>Numero de convenios firmados</t>
  </si>
  <si>
    <t>Numero de actividades de apoyo confirmadas</t>
  </si>
  <si>
    <t>1 ejecutado a los 8 años</t>
  </si>
  <si>
    <t>Numero de estudiantes beneficiados anualmente</t>
  </si>
  <si>
    <t>EJE ESTRATÉGICO 7. Relacionamiento de la institución con los egresados</t>
  </si>
  <si>
    <t>Objetivo Estratégico 1 del eje 7: Vincular a los egresados en las funciones misionales de la institución</t>
  </si>
  <si>
    <t>Programa 1: Egresados</t>
  </si>
  <si>
    <t>Subprograma 1.Seguimiento</t>
  </si>
  <si>
    <t xml:space="preserve">Diseño e implementación del plan de infraestructura tecnológica </t>
  </si>
  <si>
    <t>Elaborar un plan de infraestructura tecnológica que permita hacer seguimiento a egresados</t>
  </si>
  <si>
    <t>Seguimiento a los egresados.</t>
  </si>
  <si>
    <t>Vincular los egresados a las actividades realizadas por la institución</t>
  </si>
  <si>
    <t>Software adquirido</t>
  </si>
  <si>
    <t>Egresados que participan / Total de egresado</t>
  </si>
  <si>
    <t>ÁREA DE CIECYT</t>
  </si>
  <si>
    <t>Eje 1</t>
  </si>
  <si>
    <t>Eje 2</t>
  </si>
  <si>
    <t>Eje 3</t>
  </si>
  <si>
    <t>Eje 4</t>
  </si>
  <si>
    <t>Eje 5</t>
  </si>
  <si>
    <t>Eje 6</t>
  </si>
  <si>
    <t>Eje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</si>
</sst>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i/>
      <u/>
      <sz val="8"/>
      <color theme="1"/>
      <name val="Century Gothic"/>
      <family val="2"/>
    </font>
    <font>
      <b/>
      <sz val="10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9" fontId="3" fillId="0" borderId="1" xfId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9" fontId="3" fillId="2" borderId="1" xfId="1" applyFont="1" applyFill="1" applyBorder="1" applyAlignment="1">
      <alignment horizontal="center" vertical="center" wrapText="1"/>
    </xf>
    <xf numFmtId="9" fontId="3" fillId="0" borderId="0" xfId="0" applyNumberFormat="1" applyFont="1" applyAlignment="1">
      <alignment vertical="center"/>
    </xf>
    <xf numFmtId="9" fontId="3" fillId="0" borderId="0" xfId="0" applyNumberFormat="1" applyFont="1" applyAlignment="1">
      <alignment horizontal="center" vertical="center"/>
    </xf>
    <xf numFmtId="9" fontId="0" fillId="0" borderId="0" xfId="0" applyNumberFormat="1"/>
    <xf numFmtId="164" fontId="0" fillId="0" borderId="0" xfId="0" applyNumberFormat="1"/>
    <xf numFmtId="9" fontId="0" fillId="0" borderId="0" xfId="1" applyFont="1" applyAlignment="1">
      <alignment horizontal="center" vertical="center"/>
    </xf>
  </cellXfs>
  <cellStyles count="2">
    <cellStyle name="Normal" xfId="0" builtinId="0"/>
    <cellStyle name="Porcentaje" xfId="1" builtinId="5"/>
  </cellStyles>
  <dxfs count="468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484909</xdr:colOff>
      <xdr:row>0</xdr:row>
      <xdr:rowOff>0</xdr:rowOff>
    </xdr:from>
    <xdr:to>
      <xdr:col>10</xdr:col>
      <xdr:colOff>420769</xdr:colOff>
      <xdr:row>7</xdr:row>
      <xdr:rowOff>66675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1364" y="0"/>
          <a:ext cx="6984360" cy="12789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56410</xdr:colOff>
      <xdr:row>7</xdr:row>
      <xdr:rowOff>66675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00135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56410</xdr:colOff>
      <xdr:row>7</xdr:row>
      <xdr:rowOff>66675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00135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56410</xdr:colOff>
      <xdr:row>7</xdr:row>
      <xdr:rowOff>66675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00135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637435</xdr:colOff>
      <xdr:row>7</xdr:row>
      <xdr:rowOff>66675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00135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8785</xdr:colOff>
      <xdr:row>7</xdr:row>
      <xdr:rowOff>66675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00135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8785</xdr:colOff>
      <xdr:row>7</xdr:row>
      <xdr:rowOff>66675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81085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7"/>
  <sheetViews>
    <sheetView zoomScale="115" zoomScaleNormal="115" workbookViewId="0">
      <selection activeCell="H47" sqref="H47"/>
    </sheetView>
  </sheetViews>
  <sheetFormatPr baseColWidth="10" defaultColWidth="11.42578125" defaultRowHeight="13.5" x14ac:dyDescent="0.25"/>
  <cols>
    <col min="1" max="2" width="26.5703125" style="1" customWidth="1"/>
    <col min="3" max="3" width="10.28515625" style="1" customWidth="1"/>
    <col min="4" max="4" width="13.140625" style="16" bestFit="1" customWidth="1"/>
    <col min="5" max="5" width="8.42578125" style="14" customWidth="1"/>
    <col min="6" max="6" width="7" style="14" customWidth="1"/>
    <col min="7" max="7" width="9.7109375" style="14" customWidth="1"/>
    <col min="8" max="8" width="11.7109375" style="1" customWidth="1"/>
    <col min="9" max="9" width="6.5703125" style="14" customWidth="1"/>
    <col min="10" max="10" width="12.42578125" style="14" customWidth="1"/>
    <col min="11" max="11" width="9.85546875" style="1" customWidth="1"/>
    <col min="12" max="12" width="6.5703125" style="14" customWidth="1"/>
    <col min="13" max="13" width="9.28515625" style="14" customWidth="1"/>
    <col min="14" max="14" width="9.85546875" style="1" customWidth="1"/>
    <col min="15" max="15" width="6.5703125" style="14" customWidth="1"/>
    <col min="16" max="16" width="10.28515625" style="14" customWidth="1"/>
    <col min="17" max="17" width="9.85546875" style="1" customWidth="1"/>
    <col min="18" max="18" width="6.5703125" style="14" customWidth="1"/>
    <col min="19" max="19" width="9" style="14" customWidth="1"/>
    <col min="20" max="20" width="9.85546875" style="1" customWidth="1"/>
    <col min="21" max="21" width="6.5703125" style="14" customWidth="1"/>
    <col min="22" max="22" width="9" style="14" customWidth="1"/>
    <col min="23" max="23" width="9.85546875" style="1" customWidth="1"/>
    <col min="24" max="24" width="6.5703125" style="14" customWidth="1"/>
    <col min="25" max="25" width="9" style="14" customWidth="1"/>
    <col min="26" max="26" width="9.85546875" style="1" customWidth="1"/>
    <col min="27" max="27" width="6.5703125" style="14" customWidth="1"/>
    <col min="28" max="28" width="9" style="14" customWidth="1"/>
    <col min="29" max="30" width="9.85546875" style="1" customWidth="1"/>
    <col min="31" max="31" width="29.5703125" style="1" bestFit="1" customWidth="1"/>
    <col min="32" max="32" width="24.42578125" style="1" customWidth="1"/>
    <col min="33" max="33" width="11.42578125" style="1"/>
    <col min="34" max="35" width="12.42578125" style="1" bestFit="1" customWidth="1"/>
    <col min="36" max="16384" width="11.42578125" style="1"/>
  </cols>
  <sheetData>
    <row r="1" spans="1:32" x14ac:dyDescent="0.25">
      <c r="R1" s="35" t="s">
        <v>3</v>
      </c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x14ac:dyDescent="0.25"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x14ac:dyDescent="0.25"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x14ac:dyDescent="0.25"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x14ac:dyDescent="0.25"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x14ac:dyDescent="0.25"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8" spans="1:32" x14ac:dyDescent="0.25">
      <c r="A8" s="36" t="s">
        <v>4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8"/>
    </row>
    <row r="9" spans="1:32" x14ac:dyDescent="0.25">
      <c r="A9" s="31" t="s">
        <v>31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3"/>
    </row>
    <row r="10" spans="1:32" ht="28.15" customHeight="1" x14ac:dyDescent="0.25">
      <c r="A10" s="30" t="s">
        <v>60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</row>
    <row r="11" spans="1:32" x14ac:dyDescent="0.25">
      <c r="A11" s="34" t="s">
        <v>5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</row>
    <row r="12" spans="1:32" ht="38.25" x14ac:dyDescent="0.25">
      <c r="A12" s="2" t="s">
        <v>57</v>
      </c>
      <c r="B12" s="2" t="s">
        <v>145</v>
      </c>
      <c r="C12" s="2" t="s">
        <v>58</v>
      </c>
      <c r="D12" s="2" t="s">
        <v>0</v>
      </c>
      <c r="E12" s="15" t="s">
        <v>15</v>
      </c>
      <c r="F12" s="15" t="s">
        <v>16</v>
      </c>
      <c r="G12" s="15" t="s">
        <v>87</v>
      </c>
      <c r="H12" s="2" t="s">
        <v>88</v>
      </c>
      <c r="I12" s="15" t="s">
        <v>17</v>
      </c>
      <c r="J12" s="15" t="s">
        <v>89</v>
      </c>
      <c r="K12" s="2" t="s">
        <v>18</v>
      </c>
      <c r="L12" s="15" t="s">
        <v>19</v>
      </c>
      <c r="M12" s="15" t="s">
        <v>90</v>
      </c>
      <c r="N12" s="2" t="s">
        <v>20</v>
      </c>
      <c r="O12" s="15" t="s">
        <v>21</v>
      </c>
      <c r="P12" s="15" t="s">
        <v>91</v>
      </c>
      <c r="Q12" s="2" t="s">
        <v>22</v>
      </c>
      <c r="R12" s="15" t="s">
        <v>23</v>
      </c>
      <c r="S12" s="15" t="s">
        <v>92</v>
      </c>
      <c r="T12" s="2" t="s">
        <v>24</v>
      </c>
      <c r="U12" s="15" t="s">
        <v>25</v>
      </c>
      <c r="V12" s="15" t="s">
        <v>93</v>
      </c>
      <c r="W12" s="2" t="s">
        <v>26</v>
      </c>
      <c r="X12" s="15" t="s">
        <v>27</v>
      </c>
      <c r="Y12" s="15" t="s">
        <v>94</v>
      </c>
      <c r="Z12" s="2" t="s">
        <v>28</v>
      </c>
      <c r="AA12" s="15" t="s">
        <v>29</v>
      </c>
      <c r="AB12" s="15" t="s">
        <v>95</v>
      </c>
      <c r="AC12" s="2" t="s">
        <v>30</v>
      </c>
      <c r="AD12" s="2" t="s">
        <v>96</v>
      </c>
      <c r="AE12" s="2" t="s">
        <v>1</v>
      </c>
      <c r="AF12" s="2" t="s">
        <v>2</v>
      </c>
    </row>
    <row r="13" spans="1:32" ht="67.5" x14ac:dyDescent="0.25">
      <c r="A13" s="10" t="s">
        <v>6</v>
      </c>
      <c r="B13" s="10" t="s">
        <v>146</v>
      </c>
      <c r="C13" s="3">
        <v>13</v>
      </c>
      <c r="D13" s="3" t="s">
        <v>7</v>
      </c>
      <c r="E13" s="7">
        <v>14</v>
      </c>
      <c r="F13" s="17"/>
      <c r="G13" s="17"/>
      <c r="H13" s="6">
        <v>1</v>
      </c>
      <c r="I13" s="17"/>
      <c r="J13" s="17"/>
      <c r="K13" s="6" t="e">
        <f>J13/I13</f>
        <v>#DIV/0!</v>
      </c>
      <c r="L13" s="17"/>
      <c r="M13" s="17"/>
      <c r="N13" s="6" t="e">
        <f>M13/L13</f>
        <v>#DIV/0!</v>
      </c>
      <c r="O13" s="17"/>
      <c r="P13" s="17"/>
      <c r="Q13" s="6" t="e">
        <f>P13/O13</f>
        <v>#DIV/0!</v>
      </c>
      <c r="R13" s="17"/>
      <c r="S13" s="17"/>
      <c r="T13" s="6" t="e">
        <f>S13/R13</f>
        <v>#DIV/0!</v>
      </c>
      <c r="U13" s="17"/>
      <c r="V13" s="17"/>
      <c r="W13" s="6" t="e">
        <f>V13/U13</f>
        <v>#DIV/0!</v>
      </c>
      <c r="X13" s="17"/>
      <c r="Y13" s="17"/>
      <c r="Z13" s="6" t="e">
        <f>Y13/X13</f>
        <v>#DIV/0!</v>
      </c>
      <c r="AA13" s="17"/>
      <c r="AB13" s="17"/>
      <c r="AC13" s="6" t="e">
        <f>AB13/AA13</f>
        <v>#DIV/0!</v>
      </c>
      <c r="AD13" s="6">
        <f>(G13+J13+M13+P13+S13+V13+Y13+AB13)/C13</f>
        <v>0</v>
      </c>
      <c r="AE13" s="13" t="s">
        <v>11</v>
      </c>
      <c r="AF13" s="7"/>
    </row>
    <row r="14" spans="1:32" x14ac:dyDescent="0.25">
      <c r="A14" s="34" t="s">
        <v>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</row>
    <row r="15" spans="1:32" ht="38.25" x14ac:dyDescent="0.25">
      <c r="A15" s="2" t="s">
        <v>57</v>
      </c>
      <c r="B15" s="2" t="s">
        <v>145</v>
      </c>
      <c r="C15" s="2" t="s">
        <v>58</v>
      </c>
      <c r="D15" s="2" t="s">
        <v>0</v>
      </c>
      <c r="E15" s="15" t="s">
        <v>15</v>
      </c>
      <c r="F15" s="15" t="s">
        <v>16</v>
      </c>
      <c r="G15" s="15" t="s">
        <v>87</v>
      </c>
      <c r="H15" s="2" t="s">
        <v>88</v>
      </c>
      <c r="I15" s="15" t="s">
        <v>17</v>
      </c>
      <c r="J15" s="15" t="s">
        <v>89</v>
      </c>
      <c r="K15" s="2" t="s">
        <v>18</v>
      </c>
      <c r="L15" s="15" t="s">
        <v>19</v>
      </c>
      <c r="M15" s="15" t="s">
        <v>90</v>
      </c>
      <c r="N15" s="2" t="s">
        <v>20</v>
      </c>
      <c r="O15" s="15" t="s">
        <v>21</v>
      </c>
      <c r="P15" s="15" t="s">
        <v>91</v>
      </c>
      <c r="Q15" s="2" t="s">
        <v>22</v>
      </c>
      <c r="R15" s="15" t="s">
        <v>23</v>
      </c>
      <c r="S15" s="15" t="s">
        <v>92</v>
      </c>
      <c r="T15" s="2" t="s">
        <v>24</v>
      </c>
      <c r="U15" s="15" t="s">
        <v>25</v>
      </c>
      <c r="V15" s="15" t="s">
        <v>93</v>
      </c>
      <c r="W15" s="2" t="s">
        <v>26</v>
      </c>
      <c r="X15" s="15" t="s">
        <v>27</v>
      </c>
      <c r="Y15" s="15" t="s">
        <v>94</v>
      </c>
      <c r="Z15" s="2" t="s">
        <v>28</v>
      </c>
      <c r="AA15" s="15" t="s">
        <v>29</v>
      </c>
      <c r="AB15" s="15" t="s">
        <v>95</v>
      </c>
      <c r="AC15" s="2" t="s">
        <v>30</v>
      </c>
      <c r="AD15" s="2" t="s">
        <v>96</v>
      </c>
      <c r="AE15" s="2" t="s">
        <v>1</v>
      </c>
      <c r="AF15" s="2" t="s">
        <v>2</v>
      </c>
    </row>
    <row r="16" spans="1:32" ht="81" x14ac:dyDescent="0.25">
      <c r="A16" s="10" t="s">
        <v>9</v>
      </c>
      <c r="B16" s="10" t="s">
        <v>147</v>
      </c>
      <c r="C16" s="3">
        <v>6</v>
      </c>
      <c r="D16" s="3" t="s">
        <v>10</v>
      </c>
      <c r="E16" s="7">
        <v>0</v>
      </c>
      <c r="F16" s="17"/>
      <c r="G16" s="17"/>
      <c r="H16" s="6">
        <v>3</v>
      </c>
      <c r="I16" s="17"/>
      <c r="J16" s="17"/>
      <c r="K16" s="6" t="e">
        <f>J16/I16</f>
        <v>#DIV/0!</v>
      </c>
      <c r="L16" s="17"/>
      <c r="M16" s="17"/>
      <c r="N16" s="6" t="e">
        <f>M16/L16</f>
        <v>#DIV/0!</v>
      </c>
      <c r="O16" s="17"/>
      <c r="P16" s="17"/>
      <c r="Q16" s="6" t="e">
        <f>P16/O16</f>
        <v>#DIV/0!</v>
      </c>
      <c r="R16" s="17"/>
      <c r="S16" s="17"/>
      <c r="T16" s="6" t="e">
        <f>S16/R16</f>
        <v>#DIV/0!</v>
      </c>
      <c r="U16" s="17"/>
      <c r="V16" s="17"/>
      <c r="W16" s="6" t="e">
        <f>V16/U16</f>
        <v>#DIV/0!</v>
      </c>
      <c r="X16" s="17"/>
      <c r="Y16" s="17"/>
      <c r="Z16" s="6" t="e">
        <f>Y16/X16</f>
        <v>#DIV/0!</v>
      </c>
      <c r="AA16" s="17"/>
      <c r="AB16" s="17"/>
      <c r="AC16" s="6" t="e">
        <f>AB16/AA16</f>
        <v>#DIV/0!</v>
      </c>
      <c r="AD16" s="6">
        <f>(G16+J16+M16+P16+S16+V16+Y16+AB16)/C16</f>
        <v>0</v>
      </c>
      <c r="AE16" s="13" t="s">
        <v>11</v>
      </c>
      <c r="AF16" s="13"/>
    </row>
    <row r="17" spans="1:32" ht="13.5" customHeight="1" x14ac:dyDescent="0.25">
      <c r="A17" s="34" t="s">
        <v>12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</row>
    <row r="18" spans="1:32" ht="38.25" x14ac:dyDescent="0.25">
      <c r="A18" s="2" t="s">
        <v>57</v>
      </c>
      <c r="B18" s="2" t="s">
        <v>145</v>
      </c>
      <c r="C18" s="2" t="s">
        <v>58</v>
      </c>
      <c r="D18" s="2" t="s">
        <v>0</v>
      </c>
      <c r="E18" s="15" t="s">
        <v>15</v>
      </c>
      <c r="F18" s="15" t="s">
        <v>16</v>
      </c>
      <c r="G18" s="15" t="s">
        <v>87</v>
      </c>
      <c r="H18" s="2" t="s">
        <v>88</v>
      </c>
      <c r="I18" s="15" t="s">
        <v>17</v>
      </c>
      <c r="J18" s="15" t="s">
        <v>89</v>
      </c>
      <c r="K18" s="2" t="s">
        <v>18</v>
      </c>
      <c r="L18" s="15" t="s">
        <v>19</v>
      </c>
      <c r="M18" s="15" t="s">
        <v>90</v>
      </c>
      <c r="N18" s="2" t="s">
        <v>20</v>
      </c>
      <c r="O18" s="15" t="s">
        <v>21</v>
      </c>
      <c r="P18" s="15" t="s">
        <v>91</v>
      </c>
      <c r="Q18" s="2" t="s">
        <v>22</v>
      </c>
      <c r="R18" s="15" t="s">
        <v>23</v>
      </c>
      <c r="S18" s="15" t="s">
        <v>92</v>
      </c>
      <c r="T18" s="2" t="s">
        <v>24</v>
      </c>
      <c r="U18" s="15" t="s">
        <v>25</v>
      </c>
      <c r="V18" s="15" t="s">
        <v>93</v>
      </c>
      <c r="W18" s="2" t="s">
        <v>26</v>
      </c>
      <c r="X18" s="15" t="s">
        <v>27</v>
      </c>
      <c r="Y18" s="15" t="s">
        <v>94</v>
      </c>
      <c r="Z18" s="2" t="s">
        <v>28</v>
      </c>
      <c r="AA18" s="15" t="s">
        <v>29</v>
      </c>
      <c r="AB18" s="15" t="s">
        <v>95</v>
      </c>
      <c r="AC18" s="2" t="s">
        <v>30</v>
      </c>
      <c r="AD18" s="2" t="s">
        <v>96</v>
      </c>
      <c r="AE18" s="2" t="s">
        <v>1</v>
      </c>
      <c r="AF18" s="2" t="s">
        <v>2</v>
      </c>
    </row>
    <row r="19" spans="1:32" ht="85.5" customHeight="1" x14ac:dyDescent="0.25">
      <c r="A19" s="8" t="s">
        <v>13</v>
      </c>
      <c r="B19" s="8" t="s">
        <v>148</v>
      </c>
      <c r="C19" s="3">
        <v>4</v>
      </c>
      <c r="D19" s="3" t="s">
        <v>14</v>
      </c>
      <c r="E19" s="7">
        <v>1</v>
      </c>
      <c r="F19" s="17"/>
      <c r="G19" s="17"/>
      <c r="H19" s="6">
        <v>1</v>
      </c>
      <c r="I19" s="17"/>
      <c r="J19" s="17"/>
      <c r="K19" s="6" t="e">
        <f>J19/I19</f>
        <v>#DIV/0!</v>
      </c>
      <c r="L19" s="17"/>
      <c r="M19" s="17"/>
      <c r="N19" s="6" t="e">
        <f>M19/L19</f>
        <v>#DIV/0!</v>
      </c>
      <c r="O19" s="17"/>
      <c r="P19" s="17"/>
      <c r="Q19" s="6" t="e">
        <f>P19/O19</f>
        <v>#DIV/0!</v>
      </c>
      <c r="R19" s="17"/>
      <c r="S19" s="17"/>
      <c r="T19" s="6" t="e">
        <f>S19/R19</f>
        <v>#DIV/0!</v>
      </c>
      <c r="U19" s="17"/>
      <c r="V19" s="17"/>
      <c r="W19" s="6" t="e">
        <f>V19/U19</f>
        <v>#DIV/0!</v>
      </c>
      <c r="X19" s="17"/>
      <c r="Y19" s="17"/>
      <c r="Z19" s="6" t="e">
        <f>Y19/X19</f>
        <v>#DIV/0!</v>
      </c>
      <c r="AA19" s="17"/>
      <c r="AB19" s="17"/>
      <c r="AC19" s="6" t="e">
        <f>AB19/AA19</f>
        <v>#DIV/0!</v>
      </c>
      <c r="AD19" s="6">
        <f>(G19+J19+M19+P19+S19+V19+Y19+AB19)/C19</f>
        <v>0</v>
      </c>
      <c r="AE19" s="13" t="s">
        <v>11</v>
      </c>
      <c r="AF19" s="13"/>
    </row>
    <row r="20" spans="1:32" x14ac:dyDescent="0.25">
      <c r="A20" s="31" t="s">
        <v>32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3"/>
    </row>
    <row r="21" spans="1:32" ht="18.75" customHeight="1" x14ac:dyDescent="0.25">
      <c r="A21" s="30" t="s">
        <v>62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</row>
    <row r="22" spans="1:32" x14ac:dyDescent="0.25">
      <c r="A22" s="34" t="s">
        <v>33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</row>
    <row r="23" spans="1:32" ht="38.25" x14ac:dyDescent="0.25">
      <c r="A23" s="2" t="s">
        <v>57</v>
      </c>
      <c r="B23" s="2" t="s">
        <v>145</v>
      </c>
      <c r="C23" s="2" t="s">
        <v>58</v>
      </c>
      <c r="D23" s="2" t="s">
        <v>0</v>
      </c>
      <c r="E23" s="15" t="s">
        <v>15</v>
      </c>
      <c r="F23" s="15" t="s">
        <v>16</v>
      </c>
      <c r="G23" s="15" t="s">
        <v>87</v>
      </c>
      <c r="H23" s="2" t="s">
        <v>88</v>
      </c>
      <c r="I23" s="15" t="s">
        <v>17</v>
      </c>
      <c r="J23" s="15" t="s">
        <v>89</v>
      </c>
      <c r="K23" s="2" t="s">
        <v>18</v>
      </c>
      <c r="L23" s="15" t="s">
        <v>19</v>
      </c>
      <c r="M23" s="15" t="s">
        <v>90</v>
      </c>
      <c r="N23" s="2" t="s">
        <v>20</v>
      </c>
      <c r="O23" s="15" t="s">
        <v>21</v>
      </c>
      <c r="P23" s="15" t="s">
        <v>91</v>
      </c>
      <c r="Q23" s="2" t="s">
        <v>22</v>
      </c>
      <c r="R23" s="15" t="s">
        <v>23</v>
      </c>
      <c r="S23" s="15" t="s">
        <v>92</v>
      </c>
      <c r="T23" s="2" t="s">
        <v>24</v>
      </c>
      <c r="U23" s="15" t="s">
        <v>25</v>
      </c>
      <c r="V23" s="15" t="s">
        <v>93</v>
      </c>
      <c r="W23" s="2" t="s">
        <v>26</v>
      </c>
      <c r="X23" s="15" t="s">
        <v>27</v>
      </c>
      <c r="Y23" s="15" t="s">
        <v>94</v>
      </c>
      <c r="Z23" s="2" t="s">
        <v>28</v>
      </c>
      <c r="AA23" s="15" t="s">
        <v>29</v>
      </c>
      <c r="AB23" s="15" t="s">
        <v>95</v>
      </c>
      <c r="AC23" s="2" t="s">
        <v>30</v>
      </c>
      <c r="AD23" s="2" t="s">
        <v>96</v>
      </c>
      <c r="AE23" s="2" t="s">
        <v>1</v>
      </c>
      <c r="AF23" s="2" t="s">
        <v>2</v>
      </c>
    </row>
    <row r="24" spans="1:32" ht="67.5" x14ac:dyDescent="0.25">
      <c r="A24" s="10" t="s">
        <v>34</v>
      </c>
      <c r="B24" s="10" t="s">
        <v>149</v>
      </c>
      <c r="C24" s="3">
        <v>16</v>
      </c>
      <c r="D24" s="3" t="s">
        <v>35</v>
      </c>
      <c r="E24" s="7">
        <v>0</v>
      </c>
      <c r="F24" s="17"/>
      <c r="G24" s="17"/>
      <c r="H24" s="6">
        <v>0.9</v>
      </c>
      <c r="I24" s="17"/>
      <c r="J24" s="17"/>
      <c r="K24" s="6" t="e">
        <f>J24/I24</f>
        <v>#DIV/0!</v>
      </c>
      <c r="L24" s="17"/>
      <c r="M24" s="17"/>
      <c r="N24" s="6" t="e">
        <f>M24/L24</f>
        <v>#DIV/0!</v>
      </c>
      <c r="O24" s="17"/>
      <c r="P24" s="17"/>
      <c r="Q24" s="6" t="e">
        <f>P24/O24</f>
        <v>#DIV/0!</v>
      </c>
      <c r="R24" s="17"/>
      <c r="S24" s="17"/>
      <c r="T24" s="6" t="e">
        <f>S24/R24</f>
        <v>#DIV/0!</v>
      </c>
      <c r="U24" s="17"/>
      <c r="V24" s="17"/>
      <c r="W24" s="6" t="e">
        <f>V24/U24</f>
        <v>#DIV/0!</v>
      </c>
      <c r="X24" s="17"/>
      <c r="Y24" s="17"/>
      <c r="Z24" s="6" t="e">
        <f>Y24/X24</f>
        <v>#DIV/0!</v>
      </c>
      <c r="AA24" s="17"/>
      <c r="AB24" s="17"/>
      <c r="AC24" s="6" t="e">
        <f>AB24/AA24</f>
        <v>#DIV/0!</v>
      </c>
      <c r="AD24" s="6">
        <f>(G24+J24+M24+P24+S24+V24+Y24+AB24)/C24</f>
        <v>0</v>
      </c>
      <c r="AE24" s="13" t="s">
        <v>39</v>
      </c>
      <c r="AF24" s="7"/>
    </row>
    <row r="25" spans="1:32" x14ac:dyDescent="0.25">
      <c r="A25" s="34" t="s">
        <v>36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</row>
    <row r="26" spans="1:32" ht="38.25" x14ac:dyDescent="0.25">
      <c r="A26" s="2" t="s">
        <v>57</v>
      </c>
      <c r="B26" s="2" t="s">
        <v>145</v>
      </c>
      <c r="C26" s="2" t="s">
        <v>58</v>
      </c>
      <c r="D26" s="2" t="s">
        <v>0</v>
      </c>
      <c r="E26" s="15" t="s">
        <v>15</v>
      </c>
      <c r="F26" s="15" t="s">
        <v>16</v>
      </c>
      <c r="G26" s="15" t="s">
        <v>87</v>
      </c>
      <c r="H26" s="2" t="s">
        <v>88</v>
      </c>
      <c r="I26" s="15" t="s">
        <v>17</v>
      </c>
      <c r="J26" s="15" t="s">
        <v>89</v>
      </c>
      <c r="K26" s="2" t="s">
        <v>18</v>
      </c>
      <c r="L26" s="15" t="s">
        <v>19</v>
      </c>
      <c r="M26" s="15" t="s">
        <v>90</v>
      </c>
      <c r="N26" s="2" t="s">
        <v>20</v>
      </c>
      <c r="O26" s="15" t="s">
        <v>21</v>
      </c>
      <c r="P26" s="15" t="s">
        <v>91</v>
      </c>
      <c r="Q26" s="2" t="s">
        <v>22</v>
      </c>
      <c r="R26" s="15" t="s">
        <v>23</v>
      </c>
      <c r="S26" s="15" t="s">
        <v>92</v>
      </c>
      <c r="T26" s="2" t="s">
        <v>24</v>
      </c>
      <c r="U26" s="15" t="s">
        <v>25</v>
      </c>
      <c r="V26" s="15" t="s">
        <v>93</v>
      </c>
      <c r="W26" s="2" t="s">
        <v>26</v>
      </c>
      <c r="X26" s="15" t="s">
        <v>27</v>
      </c>
      <c r="Y26" s="15" t="s">
        <v>94</v>
      </c>
      <c r="Z26" s="2" t="s">
        <v>28</v>
      </c>
      <c r="AA26" s="15" t="s">
        <v>29</v>
      </c>
      <c r="AB26" s="15" t="s">
        <v>95</v>
      </c>
      <c r="AC26" s="2" t="s">
        <v>30</v>
      </c>
      <c r="AD26" s="2" t="s">
        <v>96</v>
      </c>
      <c r="AE26" s="2" t="s">
        <v>1</v>
      </c>
      <c r="AF26" s="2" t="s">
        <v>2</v>
      </c>
    </row>
    <row r="27" spans="1:32" ht="81" x14ac:dyDescent="0.25">
      <c r="A27" s="10" t="s">
        <v>37</v>
      </c>
      <c r="B27" s="10" t="s">
        <v>150</v>
      </c>
      <c r="C27" s="3">
        <v>16</v>
      </c>
      <c r="D27" s="3" t="s">
        <v>38</v>
      </c>
      <c r="E27" s="7">
        <v>0</v>
      </c>
      <c r="F27" s="17"/>
      <c r="G27" s="17"/>
      <c r="H27" s="6">
        <v>0.88</v>
      </c>
      <c r="I27" s="17"/>
      <c r="J27" s="17"/>
      <c r="K27" s="6" t="e">
        <f>J27/I27</f>
        <v>#DIV/0!</v>
      </c>
      <c r="L27" s="17"/>
      <c r="M27" s="17"/>
      <c r="N27" s="6" t="e">
        <f>M27/L27</f>
        <v>#DIV/0!</v>
      </c>
      <c r="O27" s="17"/>
      <c r="P27" s="17"/>
      <c r="Q27" s="6" t="e">
        <f>P27/O27</f>
        <v>#DIV/0!</v>
      </c>
      <c r="R27" s="17"/>
      <c r="S27" s="17"/>
      <c r="T27" s="6" t="e">
        <f>S27/R27</f>
        <v>#DIV/0!</v>
      </c>
      <c r="U27" s="17"/>
      <c r="V27" s="17"/>
      <c r="W27" s="6" t="e">
        <f>V27/U27</f>
        <v>#DIV/0!</v>
      </c>
      <c r="X27" s="17"/>
      <c r="Y27" s="17"/>
      <c r="Z27" s="6" t="e">
        <f>Y27/X27</f>
        <v>#DIV/0!</v>
      </c>
      <c r="AA27" s="17"/>
      <c r="AB27" s="17"/>
      <c r="AC27" s="6" t="e">
        <f>AB27/AA27</f>
        <v>#DIV/0!</v>
      </c>
      <c r="AD27" s="6">
        <f>(G27+J27+M27+P27+S27+V27+Y27+AB27)/C27</f>
        <v>0</v>
      </c>
      <c r="AE27" s="13" t="s">
        <v>39</v>
      </c>
      <c r="AF27" s="13"/>
    </row>
    <row r="28" spans="1:32" x14ac:dyDescent="0.25">
      <c r="A28" s="31" t="s">
        <v>48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3"/>
    </row>
    <row r="29" spans="1:32" x14ac:dyDescent="0.25">
      <c r="A29" s="30" t="s">
        <v>61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</row>
    <row r="30" spans="1:32" ht="13.5" customHeight="1" x14ac:dyDescent="0.25">
      <c r="A30" s="27" t="s">
        <v>40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</row>
    <row r="31" spans="1:32" ht="38.25" x14ac:dyDescent="0.25">
      <c r="A31" s="2" t="s">
        <v>57</v>
      </c>
      <c r="B31" s="2" t="s">
        <v>145</v>
      </c>
      <c r="C31" s="2" t="s">
        <v>58</v>
      </c>
      <c r="D31" s="2" t="s">
        <v>0</v>
      </c>
      <c r="E31" s="15" t="s">
        <v>15</v>
      </c>
      <c r="F31" s="15" t="s">
        <v>16</v>
      </c>
      <c r="G31" s="15" t="s">
        <v>87</v>
      </c>
      <c r="H31" s="2" t="s">
        <v>88</v>
      </c>
      <c r="I31" s="15" t="s">
        <v>17</v>
      </c>
      <c r="J31" s="15" t="s">
        <v>89</v>
      </c>
      <c r="K31" s="2" t="s">
        <v>18</v>
      </c>
      <c r="L31" s="15" t="s">
        <v>19</v>
      </c>
      <c r="M31" s="15" t="s">
        <v>90</v>
      </c>
      <c r="N31" s="2" t="s">
        <v>20</v>
      </c>
      <c r="O31" s="15" t="s">
        <v>21</v>
      </c>
      <c r="P31" s="15" t="s">
        <v>91</v>
      </c>
      <c r="Q31" s="2" t="s">
        <v>22</v>
      </c>
      <c r="R31" s="15" t="s">
        <v>23</v>
      </c>
      <c r="S31" s="15" t="s">
        <v>92</v>
      </c>
      <c r="T31" s="2" t="s">
        <v>24</v>
      </c>
      <c r="U31" s="15" t="s">
        <v>25</v>
      </c>
      <c r="V31" s="15" t="s">
        <v>93</v>
      </c>
      <c r="W31" s="2" t="s">
        <v>26</v>
      </c>
      <c r="X31" s="15" t="s">
        <v>27</v>
      </c>
      <c r="Y31" s="15" t="s">
        <v>94</v>
      </c>
      <c r="Z31" s="2" t="s">
        <v>28</v>
      </c>
      <c r="AA31" s="15" t="s">
        <v>29</v>
      </c>
      <c r="AB31" s="15" t="s">
        <v>95</v>
      </c>
      <c r="AC31" s="2" t="s">
        <v>30</v>
      </c>
      <c r="AD31" s="2" t="s">
        <v>96</v>
      </c>
      <c r="AE31" s="2" t="s">
        <v>1</v>
      </c>
      <c r="AF31" s="2" t="s">
        <v>2</v>
      </c>
    </row>
    <row r="32" spans="1:32" ht="67.5" x14ac:dyDescent="0.25">
      <c r="A32" s="19" t="s">
        <v>41</v>
      </c>
      <c r="B32" s="19" t="s">
        <v>41</v>
      </c>
      <c r="C32" s="3">
        <v>8</v>
      </c>
      <c r="D32" s="3" t="s">
        <v>42</v>
      </c>
      <c r="E32" s="7">
        <v>3</v>
      </c>
      <c r="F32" s="17"/>
      <c r="G32" s="17"/>
      <c r="H32" s="6">
        <v>0.82</v>
      </c>
      <c r="I32" s="17"/>
      <c r="J32" s="17"/>
      <c r="K32" s="6" t="e">
        <f>J32/I32</f>
        <v>#DIV/0!</v>
      </c>
      <c r="L32" s="17"/>
      <c r="M32" s="17"/>
      <c r="N32" s="6" t="e">
        <f>M32/L32</f>
        <v>#DIV/0!</v>
      </c>
      <c r="O32" s="17"/>
      <c r="P32" s="17"/>
      <c r="Q32" s="6" t="e">
        <f>P32/O32</f>
        <v>#DIV/0!</v>
      </c>
      <c r="R32" s="17"/>
      <c r="S32" s="17"/>
      <c r="T32" s="6" t="e">
        <f>S32/R32</f>
        <v>#DIV/0!</v>
      </c>
      <c r="U32" s="17"/>
      <c r="V32" s="17"/>
      <c r="W32" s="6" t="e">
        <f>V32/U32</f>
        <v>#DIV/0!</v>
      </c>
      <c r="X32" s="17"/>
      <c r="Y32" s="17"/>
      <c r="Z32" s="6" t="e">
        <f>Y32/X32</f>
        <v>#DIV/0!</v>
      </c>
      <c r="AA32" s="17"/>
      <c r="AB32" s="17"/>
      <c r="AC32" s="6" t="e">
        <f>AB32/AA32</f>
        <v>#DIV/0!</v>
      </c>
      <c r="AD32" s="6">
        <f>(G32+J32+M32+P32+S32+V32+Y32+AB32)/C32</f>
        <v>0</v>
      </c>
      <c r="AE32" s="13" t="s">
        <v>39</v>
      </c>
      <c r="AF32" s="7"/>
    </row>
    <row r="33" spans="1:32" x14ac:dyDescent="0.25">
      <c r="A33" s="27" t="s">
        <v>43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</row>
    <row r="34" spans="1:32" ht="38.25" x14ac:dyDescent="0.25">
      <c r="A34" s="2" t="s">
        <v>57</v>
      </c>
      <c r="B34" s="2" t="s">
        <v>145</v>
      </c>
      <c r="C34" s="2" t="s">
        <v>58</v>
      </c>
      <c r="D34" s="2" t="s">
        <v>0</v>
      </c>
      <c r="E34" s="15" t="s">
        <v>15</v>
      </c>
      <c r="F34" s="15" t="s">
        <v>16</v>
      </c>
      <c r="G34" s="15" t="s">
        <v>87</v>
      </c>
      <c r="H34" s="2" t="s">
        <v>88</v>
      </c>
      <c r="I34" s="15" t="s">
        <v>17</v>
      </c>
      <c r="J34" s="15" t="s">
        <v>89</v>
      </c>
      <c r="K34" s="2" t="s">
        <v>18</v>
      </c>
      <c r="L34" s="15" t="s">
        <v>19</v>
      </c>
      <c r="M34" s="15" t="s">
        <v>90</v>
      </c>
      <c r="N34" s="2" t="s">
        <v>20</v>
      </c>
      <c r="O34" s="15" t="s">
        <v>21</v>
      </c>
      <c r="P34" s="15" t="s">
        <v>91</v>
      </c>
      <c r="Q34" s="2" t="s">
        <v>22</v>
      </c>
      <c r="R34" s="15" t="s">
        <v>23</v>
      </c>
      <c r="S34" s="15" t="s">
        <v>92</v>
      </c>
      <c r="T34" s="2" t="s">
        <v>24</v>
      </c>
      <c r="U34" s="15" t="s">
        <v>25</v>
      </c>
      <c r="V34" s="15" t="s">
        <v>93</v>
      </c>
      <c r="W34" s="2" t="s">
        <v>26</v>
      </c>
      <c r="X34" s="15" t="s">
        <v>27</v>
      </c>
      <c r="Y34" s="15" t="s">
        <v>94</v>
      </c>
      <c r="Z34" s="2" t="s">
        <v>28</v>
      </c>
      <c r="AA34" s="15" t="s">
        <v>29</v>
      </c>
      <c r="AB34" s="15" t="s">
        <v>95</v>
      </c>
      <c r="AC34" s="2" t="s">
        <v>30</v>
      </c>
      <c r="AD34" s="2" t="s">
        <v>96</v>
      </c>
      <c r="AE34" s="2" t="s">
        <v>1</v>
      </c>
      <c r="AF34" s="2" t="s">
        <v>2</v>
      </c>
    </row>
    <row r="35" spans="1:32" ht="67.5" x14ac:dyDescent="0.25">
      <c r="A35" s="10" t="s">
        <v>44</v>
      </c>
      <c r="B35" s="10" t="s">
        <v>151</v>
      </c>
      <c r="C35" s="20">
        <v>40</v>
      </c>
      <c r="D35" s="9" t="s">
        <v>45</v>
      </c>
      <c r="E35" s="7">
        <v>10</v>
      </c>
      <c r="F35" s="17"/>
      <c r="G35" s="17"/>
      <c r="H35" s="6">
        <v>0.98</v>
      </c>
      <c r="I35" s="17"/>
      <c r="J35" s="17"/>
      <c r="K35" s="6" t="e">
        <f>J35/I35</f>
        <v>#DIV/0!</v>
      </c>
      <c r="L35" s="17"/>
      <c r="M35" s="17"/>
      <c r="N35" s="6" t="e">
        <f>M35/L35</f>
        <v>#DIV/0!</v>
      </c>
      <c r="O35" s="17"/>
      <c r="P35" s="17"/>
      <c r="Q35" s="6" t="e">
        <f>P35/O35</f>
        <v>#DIV/0!</v>
      </c>
      <c r="R35" s="17"/>
      <c r="S35" s="17"/>
      <c r="T35" s="6" t="e">
        <f>S35/R35</f>
        <v>#DIV/0!</v>
      </c>
      <c r="U35" s="17"/>
      <c r="V35" s="17"/>
      <c r="W35" s="6" t="e">
        <f>V35/U35</f>
        <v>#DIV/0!</v>
      </c>
      <c r="X35" s="17"/>
      <c r="Y35" s="17"/>
      <c r="Z35" s="6" t="e">
        <f>Y35/X35</f>
        <v>#DIV/0!</v>
      </c>
      <c r="AA35" s="17"/>
      <c r="AB35" s="17"/>
      <c r="AC35" s="6" t="e">
        <f>AB35/AA35</f>
        <v>#DIV/0!</v>
      </c>
      <c r="AD35" s="6">
        <f>(G35+J35+M35+P35+S35+V35+Y35+AB35)/C35</f>
        <v>0</v>
      </c>
      <c r="AE35" s="13" t="s">
        <v>39</v>
      </c>
      <c r="AF35" s="13"/>
    </row>
    <row r="36" spans="1:32" x14ac:dyDescent="0.25">
      <c r="A36" s="27" t="s">
        <v>46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9"/>
    </row>
    <row r="37" spans="1:32" ht="38.25" x14ac:dyDescent="0.25">
      <c r="A37" s="2" t="s">
        <v>57</v>
      </c>
      <c r="B37" s="2" t="s">
        <v>145</v>
      </c>
      <c r="C37" s="2" t="s">
        <v>58</v>
      </c>
      <c r="D37" s="2" t="s">
        <v>0</v>
      </c>
      <c r="E37" s="15" t="s">
        <v>15</v>
      </c>
      <c r="F37" s="15" t="s">
        <v>16</v>
      </c>
      <c r="G37" s="15" t="s">
        <v>87</v>
      </c>
      <c r="H37" s="2" t="s">
        <v>88</v>
      </c>
      <c r="I37" s="15" t="s">
        <v>17</v>
      </c>
      <c r="J37" s="15" t="s">
        <v>89</v>
      </c>
      <c r="K37" s="2" t="s">
        <v>18</v>
      </c>
      <c r="L37" s="15" t="s">
        <v>19</v>
      </c>
      <c r="M37" s="15" t="s">
        <v>90</v>
      </c>
      <c r="N37" s="2" t="s">
        <v>20</v>
      </c>
      <c r="O37" s="15" t="s">
        <v>21</v>
      </c>
      <c r="P37" s="15" t="s">
        <v>91</v>
      </c>
      <c r="Q37" s="2" t="s">
        <v>22</v>
      </c>
      <c r="R37" s="15" t="s">
        <v>23</v>
      </c>
      <c r="S37" s="15" t="s">
        <v>92</v>
      </c>
      <c r="T37" s="2" t="s">
        <v>24</v>
      </c>
      <c r="U37" s="15" t="s">
        <v>25</v>
      </c>
      <c r="V37" s="15" t="s">
        <v>93</v>
      </c>
      <c r="W37" s="2" t="s">
        <v>26</v>
      </c>
      <c r="X37" s="15" t="s">
        <v>27</v>
      </c>
      <c r="Y37" s="15" t="s">
        <v>94</v>
      </c>
      <c r="Z37" s="2" t="s">
        <v>28</v>
      </c>
      <c r="AA37" s="15" t="s">
        <v>29</v>
      </c>
      <c r="AB37" s="15" t="s">
        <v>95</v>
      </c>
      <c r="AC37" s="2" t="s">
        <v>30</v>
      </c>
      <c r="AD37" s="2" t="s">
        <v>96</v>
      </c>
      <c r="AE37" s="2" t="s">
        <v>1</v>
      </c>
      <c r="AF37" s="2" t="s">
        <v>2</v>
      </c>
    </row>
    <row r="38" spans="1:32" ht="40.5" x14ac:dyDescent="0.25">
      <c r="A38" s="19" t="s">
        <v>47</v>
      </c>
      <c r="B38" s="19" t="s">
        <v>152</v>
      </c>
      <c r="C38" s="20">
        <v>10</v>
      </c>
      <c r="D38" s="9" t="s">
        <v>42</v>
      </c>
      <c r="E38" s="7">
        <v>0</v>
      </c>
      <c r="F38" s="17"/>
      <c r="G38" s="17"/>
      <c r="H38" s="6">
        <v>0.71</v>
      </c>
      <c r="I38" s="17"/>
      <c r="J38" s="17"/>
      <c r="K38" s="6" t="e">
        <f>J38/I38</f>
        <v>#DIV/0!</v>
      </c>
      <c r="L38" s="17"/>
      <c r="M38" s="17"/>
      <c r="N38" s="6" t="e">
        <f>M38/L38</f>
        <v>#DIV/0!</v>
      </c>
      <c r="O38" s="17"/>
      <c r="P38" s="17"/>
      <c r="Q38" s="6" t="e">
        <f>P38/O38</f>
        <v>#DIV/0!</v>
      </c>
      <c r="R38" s="17"/>
      <c r="S38" s="17"/>
      <c r="T38" s="6" t="e">
        <f>S38/R38</f>
        <v>#DIV/0!</v>
      </c>
      <c r="U38" s="17"/>
      <c r="V38" s="17"/>
      <c r="W38" s="6" t="e">
        <f>V38/U38</f>
        <v>#DIV/0!</v>
      </c>
      <c r="X38" s="17"/>
      <c r="Y38" s="17"/>
      <c r="Z38" s="6" t="e">
        <f>Y38/X38</f>
        <v>#DIV/0!</v>
      </c>
      <c r="AA38" s="17"/>
      <c r="AB38" s="17"/>
      <c r="AC38" s="6" t="e">
        <f>AB38/AA38</f>
        <v>#DIV/0!</v>
      </c>
      <c r="AD38" s="6">
        <f>(G38+J38+M38+P38+S38+V38+Y38+AB38)/C38</f>
        <v>0</v>
      </c>
      <c r="AE38" s="13" t="s">
        <v>39</v>
      </c>
      <c r="AF38" s="13"/>
    </row>
    <row r="39" spans="1:32" x14ac:dyDescent="0.25">
      <c r="A39" s="31" t="s">
        <v>49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3"/>
    </row>
    <row r="40" spans="1:32" x14ac:dyDescent="0.25">
      <c r="A40" s="30" t="s">
        <v>61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</row>
    <row r="41" spans="1:32" x14ac:dyDescent="0.25">
      <c r="A41" s="27" t="s">
        <v>50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9"/>
    </row>
    <row r="42" spans="1:32" ht="27" customHeight="1" x14ac:dyDescent="0.25">
      <c r="A42" s="2" t="s">
        <v>57</v>
      </c>
      <c r="B42" s="2" t="s">
        <v>145</v>
      </c>
      <c r="C42" s="2" t="s">
        <v>58</v>
      </c>
      <c r="D42" s="2" t="s">
        <v>0</v>
      </c>
      <c r="E42" s="15" t="s">
        <v>15</v>
      </c>
      <c r="F42" s="15" t="s">
        <v>16</v>
      </c>
      <c r="G42" s="15" t="s">
        <v>87</v>
      </c>
      <c r="H42" s="2" t="s">
        <v>88</v>
      </c>
      <c r="I42" s="15" t="s">
        <v>17</v>
      </c>
      <c r="J42" s="15" t="s">
        <v>89</v>
      </c>
      <c r="K42" s="2" t="s">
        <v>18</v>
      </c>
      <c r="L42" s="15" t="s">
        <v>19</v>
      </c>
      <c r="M42" s="15" t="s">
        <v>90</v>
      </c>
      <c r="N42" s="2" t="s">
        <v>20</v>
      </c>
      <c r="O42" s="15" t="s">
        <v>21</v>
      </c>
      <c r="P42" s="15" t="s">
        <v>91</v>
      </c>
      <c r="Q42" s="2" t="s">
        <v>22</v>
      </c>
      <c r="R42" s="15" t="s">
        <v>23</v>
      </c>
      <c r="S42" s="15" t="s">
        <v>92</v>
      </c>
      <c r="T42" s="2" t="s">
        <v>24</v>
      </c>
      <c r="U42" s="15" t="s">
        <v>25</v>
      </c>
      <c r="V42" s="15" t="s">
        <v>93</v>
      </c>
      <c r="W42" s="2" t="s">
        <v>26</v>
      </c>
      <c r="X42" s="15" t="s">
        <v>27</v>
      </c>
      <c r="Y42" s="15" t="s">
        <v>94</v>
      </c>
      <c r="Z42" s="2" t="s">
        <v>28</v>
      </c>
      <c r="AA42" s="15" t="s">
        <v>29</v>
      </c>
      <c r="AB42" s="15" t="s">
        <v>95</v>
      </c>
      <c r="AC42" s="2" t="s">
        <v>30</v>
      </c>
      <c r="AD42" s="2" t="s">
        <v>96</v>
      </c>
      <c r="AE42" s="2" t="s">
        <v>1</v>
      </c>
      <c r="AF42" s="2" t="s">
        <v>2</v>
      </c>
    </row>
    <row r="43" spans="1:32" ht="31.5" customHeight="1" x14ac:dyDescent="0.25">
      <c r="A43" s="10" t="s">
        <v>51</v>
      </c>
      <c r="B43" s="10" t="s">
        <v>153</v>
      </c>
      <c r="C43" s="3">
        <v>4</v>
      </c>
      <c r="D43" s="3" t="s">
        <v>52</v>
      </c>
      <c r="E43" s="7">
        <v>0</v>
      </c>
      <c r="F43" s="17"/>
      <c r="G43" s="17"/>
      <c r="H43" s="6">
        <v>0.68</v>
      </c>
      <c r="I43" s="17"/>
      <c r="J43" s="17"/>
      <c r="K43" s="6" t="e">
        <f>J43/I43</f>
        <v>#DIV/0!</v>
      </c>
      <c r="L43" s="17"/>
      <c r="M43" s="17"/>
      <c r="N43" s="6" t="e">
        <f>M43/L43</f>
        <v>#DIV/0!</v>
      </c>
      <c r="O43" s="17"/>
      <c r="P43" s="17"/>
      <c r="Q43" s="6" t="e">
        <f>P43/O43</f>
        <v>#DIV/0!</v>
      </c>
      <c r="R43" s="17"/>
      <c r="S43" s="17"/>
      <c r="T43" s="6" t="e">
        <f>S43/R43</f>
        <v>#DIV/0!</v>
      </c>
      <c r="U43" s="17"/>
      <c r="V43" s="17"/>
      <c r="W43" s="6" t="e">
        <f>V43/U43</f>
        <v>#DIV/0!</v>
      </c>
      <c r="X43" s="17"/>
      <c r="Y43" s="17"/>
      <c r="Z43" s="6" t="e">
        <f>Y43/X43</f>
        <v>#DIV/0!</v>
      </c>
      <c r="AA43" s="17"/>
      <c r="AB43" s="17"/>
      <c r="AC43" s="6" t="e">
        <f>AB43/AA43</f>
        <v>#DIV/0!</v>
      </c>
      <c r="AD43" s="6">
        <f>(G43+J43+M43+P43+S43+V43+Y43+AB43)/C43</f>
        <v>0</v>
      </c>
      <c r="AE43" s="13" t="s">
        <v>53</v>
      </c>
      <c r="AF43" s="7"/>
    </row>
    <row r="44" spans="1:32" x14ac:dyDescent="0.25">
      <c r="A44" s="27" t="s">
        <v>54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9"/>
    </row>
    <row r="45" spans="1:32" ht="38.25" x14ac:dyDescent="0.25">
      <c r="A45" s="2" t="s">
        <v>57</v>
      </c>
      <c r="B45" s="2" t="s">
        <v>145</v>
      </c>
      <c r="C45" s="2" t="s">
        <v>58</v>
      </c>
      <c r="D45" s="2" t="s">
        <v>0</v>
      </c>
      <c r="E45" s="15" t="s">
        <v>15</v>
      </c>
      <c r="F45" s="15" t="s">
        <v>16</v>
      </c>
      <c r="G45" s="15" t="s">
        <v>87</v>
      </c>
      <c r="H45" s="2" t="s">
        <v>88</v>
      </c>
      <c r="I45" s="15" t="s">
        <v>17</v>
      </c>
      <c r="J45" s="15" t="s">
        <v>89</v>
      </c>
      <c r="K45" s="2" t="s">
        <v>18</v>
      </c>
      <c r="L45" s="15" t="s">
        <v>19</v>
      </c>
      <c r="M45" s="15" t="s">
        <v>90</v>
      </c>
      <c r="N45" s="2" t="s">
        <v>20</v>
      </c>
      <c r="O45" s="15" t="s">
        <v>21</v>
      </c>
      <c r="P45" s="15" t="s">
        <v>91</v>
      </c>
      <c r="Q45" s="2" t="s">
        <v>22</v>
      </c>
      <c r="R45" s="15" t="s">
        <v>23</v>
      </c>
      <c r="S45" s="15" t="s">
        <v>92</v>
      </c>
      <c r="T45" s="2" t="s">
        <v>24</v>
      </c>
      <c r="U45" s="15" t="s">
        <v>25</v>
      </c>
      <c r="V45" s="15" t="s">
        <v>93</v>
      </c>
      <c r="W45" s="2" t="s">
        <v>26</v>
      </c>
      <c r="X45" s="15" t="s">
        <v>27</v>
      </c>
      <c r="Y45" s="15" t="s">
        <v>94</v>
      </c>
      <c r="Z45" s="2" t="s">
        <v>28</v>
      </c>
      <c r="AA45" s="15" t="s">
        <v>29</v>
      </c>
      <c r="AB45" s="15" t="s">
        <v>95</v>
      </c>
      <c r="AC45" s="2" t="s">
        <v>30</v>
      </c>
      <c r="AD45" s="2" t="s">
        <v>96</v>
      </c>
      <c r="AE45" s="2" t="s">
        <v>1</v>
      </c>
      <c r="AF45" s="2" t="s">
        <v>2</v>
      </c>
    </row>
    <row r="46" spans="1:32" ht="27" x14ac:dyDescent="0.25">
      <c r="A46" s="10" t="s">
        <v>55</v>
      </c>
      <c r="B46" s="10" t="s">
        <v>154</v>
      </c>
      <c r="C46" s="4">
        <v>0.9</v>
      </c>
      <c r="D46" s="3" t="s">
        <v>56</v>
      </c>
      <c r="E46" s="18">
        <v>0.54700000000000004</v>
      </c>
      <c r="F46" s="17"/>
      <c r="G46" s="17"/>
      <c r="H46" s="45">
        <v>1.5</v>
      </c>
      <c r="I46" s="17"/>
      <c r="J46" s="17"/>
      <c r="K46" s="6" t="e">
        <f>J46/I46</f>
        <v>#DIV/0!</v>
      </c>
      <c r="L46" s="17"/>
      <c r="M46" s="17"/>
      <c r="N46" s="6" t="e">
        <f>M46/L46</f>
        <v>#DIV/0!</v>
      </c>
      <c r="O46" s="17"/>
      <c r="P46" s="17"/>
      <c r="Q46" s="6" t="e">
        <f>P46/O46</f>
        <v>#DIV/0!</v>
      </c>
      <c r="R46" s="17"/>
      <c r="S46" s="17"/>
      <c r="T46" s="6" t="e">
        <f>S46/R46</f>
        <v>#DIV/0!</v>
      </c>
      <c r="U46" s="17"/>
      <c r="V46" s="17"/>
      <c r="W46" s="6" t="e">
        <f>V46/U46</f>
        <v>#DIV/0!</v>
      </c>
      <c r="X46" s="17"/>
      <c r="Y46" s="17"/>
      <c r="Z46" s="6" t="e">
        <f>Y46/X46</f>
        <v>#DIV/0!</v>
      </c>
      <c r="AA46" s="17"/>
      <c r="AB46" s="17"/>
      <c r="AC46" s="6" t="e">
        <f>AB46/AA46</f>
        <v>#DIV/0!</v>
      </c>
      <c r="AD46" s="6">
        <f>(G46+J46+M46+P46+S46+V46+Y46+AB46)/C46</f>
        <v>0</v>
      </c>
      <c r="AE46" s="13"/>
      <c r="AF46" s="13"/>
    </row>
    <row r="47" spans="1:32" x14ac:dyDescent="0.25">
      <c r="H47" s="47">
        <f>AVERAGE(H46,H43,H38,H35,H32,H27,H24,H19,H16,H13)</f>
        <v>1.147</v>
      </c>
    </row>
  </sheetData>
  <mergeCells count="20">
    <mergeCell ref="R1:AF6"/>
    <mergeCell ref="A8:AF8"/>
    <mergeCell ref="A10:AF10"/>
    <mergeCell ref="A11:AF11"/>
    <mergeCell ref="A44:AF44"/>
    <mergeCell ref="A21:AF21"/>
    <mergeCell ref="A9:AF9"/>
    <mergeCell ref="A20:AF20"/>
    <mergeCell ref="A28:AF28"/>
    <mergeCell ref="A40:AF40"/>
    <mergeCell ref="A33:AF33"/>
    <mergeCell ref="A36:AF36"/>
    <mergeCell ref="A39:AF39"/>
    <mergeCell ref="A41:AF41"/>
    <mergeCell ref="A25:AF25"/>
    <mergeCell ref="A29:AF29"/>
    <mergeCell ref="A30:AF30"/>
    <mergeCell ref="A14:AF14"/>
    <mergeCell ref="A17:AF17"/>
    <mergeCell ref="A22:AF22"/>
  </mergeCells>
  <conditionalFormatting sqref="H13 AC13:AD13 Z13 W13 T13 Q13 N13 K13">
    <cfRule type="cellIs" dxfId="467" priority="125" operator="between">
      <formula>0.9</formula>
      <formula>1</formula>
    </cfRule>
    <cfRule type="cellIs" dxfId="466" priority="126" operator="between">
      <formula>0.7</formula>
      <formula>0.89</formula>
    </cfRule>
    <cfRule type="cellIs" dxfId="465" priority="127" operator="between">
      <formula>0.5</formula>
      <formula>0.69</formula>
    </cfRule>
    <cfRule type="cellIs" dxfId="464" priority="128" operator="between">
      <formula>0.01</formula>
      <formula>0.49</formula>
    </cfRule>
  </conditionalFormatting>
  <conditionalFormatting sqref="H19 AC19:AD19 Z19 W19 T19 Q19 N19 K19">
    <cfRule type="cellIs" dxfId="463" priority="57" operator="between">
      <formula>0.9</formula>
      <formula>1</formula>
    </cfRule>
    <cfRule type="cellIs" dxfId="462" priority="58" operator="between">
      <formula>0.7</formula>
      <formula>0.89</formula>
    </cfRule>
    <cfRule type="cellIs" dxfId="461" priority="59" operator="between">
      <formula>0.5</formula>
      <formula>0.69</formula>
    </cfRule>
    <cfRule type="cellIs" dxfId="460" priority="60" operator="between">
      <formula>0.01</formula>
      <formula>0.49</formula>
    </cfRule>
  </conditionalFormatting>
  <conditionalFormatting sqref="H46 AC46:AD46 Z46 W46 T46 Q46 N46 K46">
    <cfRule type="cellIs" dxfId="459" priority="1" operator="between">
      <formula>0.9</formula>
      <formula>1</formula>
    </cfRule>
    <cfRule type="cellIs" dxfId="458" priority="2" operator="between">
      <formula>0.7</formula>
      <formula>0.89</formula>
    </cfRule>
    <cfRule type="cellIs" dxfId="457" priority="3" operator="between">
      <formula>0.5</formula>
      <formula>0.69</formula>
    </cfRule>
    <cfRule type="cellIs" dxfId="456" priority="4" operator="between">
      <formula>0.01</formula>
      <formula>0.49</formula>
    </cfRule>
  </conditionalFormatting>
  <conditionalFormatting sqref="H16 AC16:AD16 Z16 W16 T16 Q16 N16 K16">
    <cfRule type="cellIs" dxfId="455" priority="65" operator="between">
      <formula>0.9</formula>
      <formula>1</formula>
    </cfRule>
    <cfRule type="cellIs" dxfId="454" priority="66" operator="between">
      <formula>0.7</formula>
      <formula>0.89</formula>
    </cfRule>
    <cfRule type="cellIs" dxfId="453" priority="67" operator="between">
      <formula>0.5</formula>
      <formula>0.69</formula>
    </cfRule>
    <cfRule type="cellIs" dxfId="452" priority="68" operator="between">
      <formula>0.01</formula>
      <formula>0.49</formula>
    </cfRule>
  </conditionalFormatting>
  <conditionalFormatting sqref="H24 AC24:AD24 Z24 W24 T24 Q24 N24 K24">
    <cfRule type="cellIs" dxfId="451" priority="49" operator="between">
      <formula>0.9</formula>
      <formula>1</formula>
    </cfRule>
    <cfRule type="cellIs" dxfId="450" priority="50" operator="between">
      <formula>0.7</formula>
      <formula>0.89</formula>
    </cfRule>
    <cfRule type="cellIs" dxfId="449" priority="51" operator="between">
      <formula>0.5</formula>
      <formula>0.69</formula>
    </cfRule>
    <cfRule type="cellIs" dxfId="448" priority="52" operator="between">
      <formula>0.01</formula>
      <formula>0.49</formula>
    </cfRule>
  </conditionalFormatting>
  <conditionalFormatting sqref="H27 AC27:AD27 Z27 W27 T27 Q27 N27 K27">
    <cfRule type="cellIs" dxfId="447" priority="41" operator="between">
      <formula>0.9</formula>
      <formula>1</formula>
    </cfRule>
    <cfRule type="cellIs" dxfId="446" priority="42" operator="between">
      <formula>0.7</formula>
      <formula>0.89</formula>
    </cfRule>
    <cfRule type="cellIs" dxfId="445" priority="43" operator="between">
      <formula>0.5</formula>
      <formula>0.69</formula>
    </cfRule>
    <cfRule type="cellIs" dxfId="444" priority="44" operator="between">
      <formula>0.01</formula>
      <formula>0.49</formula>
    </cfRule>
  </conditionalFormatting>
  <conditionalFormatting sqref="H32 AC32:AD32 Z32 W32 T32 Q32 N32 K32">
    <cfRule type="cellIs" dxfId="443" priority="33" operator="between">
      <formula>0.9</formula>
      <formula>1</formula>
    </cfRule>
    <cfRule type="cellIs" dxfId="442" priority="34" operator="between">
      <formula>0.7</formula>
      <formula>0.89</formula>
    </cfRule>
    <cfRule type="cellIs" dxfId="441" priority="35" operator="between">
      <formula>0.5</formula>
      <formula>0.69</formula>
    </cfRule>
    <cfRule type="cellIs" dxfId="440" priority="36" operator="between">
      <formula>0.01</formula>
      <formula>0.49</formula>
    </cfRule>
  </conditionalFormatting>
  <conditionalFormatting sqref="H35 AC35:AD35 Z35 W35 T35 Q35 N35 K35">
    <cfRule type="cellIs" dxfId="439" priority="25" operator="between">
      <formula>0.9</formula>
      <formula>1</formula>
    </cfRule>
    <cfRule type="cellIs" dxfId="438" priority="26" operator="between">
      <formula>0.7</formula>
      <formula>0.89</formula>
    </cfRule>
    <cfRule type="cellIs" dxfId="437" priority="27" operator="between">
      <formula>0.5</formula>
      <formula>0.69</formula>
    </cfRule>
    <cfRule type="cellIs" dxfId="436" priority="28" operator="between">
      <formula>0.01</formula>
      <formula>0.49</formula>
    </cfRule>
  </conditionalFormatting>
  <conditionalFormatting sqref="H38 AC38:AD38 Z38 W38 T38 Q38 N38 K38">
    <cfRule type="cellIs" dxfId="435" priority="17" operator="between">
      <formula>0.9</formula>
      <formula>1</formula>
    </cfRule>
    <cfRule type="cellIs" dxfId="434" priority="18" operator="between">
      <formula>0.7</formula>
      <formula>0.89</formula>
    </cfRule>
    <cfRule type="cellIs" dxfId="433" priority="19" operator="between">
      <formula>0.5</formula>
      <formula>0.69</formula>
    </cfRule>
    <cfRule type="cellIs" dxfId="432" priority="20" operator="between">
      <formula>0.01</formula>
      <formula>0.49</formula>
    </cfRule>
  </conditionalFormatting>
  <conditionalFormatting sqref="H43 AC43:AD43 Z43 W43 T43 Q43 N43 K43">
    <cfRule type="cellIs" dxfId="431" priority="9" operator="between">
      <formula>0.9</formula>
      <formula>1</formula>
    </cfRule>
    <cfRule type="cellIs" dxfId="430" priority="10" operator="between">
      <formula>0.7</formula>
      <formula>0.89</formula>
    </cfRule>
    <cfRule type="cellIs" dxfId="429" priority="11" operator="between">
      <formula>0.5</formula>
      <formula>0.69</formula>
    </cfRule>
    <cfRule type="cellIs" dxfId="428" priority="12" operator="between">
      <formula>0.01</formula>
      <formula>0.49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125" scale="91" fitToHeight="0" orientation="landscape" r:id="rId1"/>
  <rowBreaks count="1" manualBreakCount="1">
    <brk id="1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1"/>
  <sheetViews>
    <sheetView topLeftCell="A24" zoomScaleNormal="100" workbookViewId="0">
      <selection activeCell="H31" sqref="H31"/>
    </sheetView>
  </sheetViews>
  <sheetFormatPr baseColWidth="10" defaultColWidth="11.42578125" defaultRowHeight="13.5" x14ac:dyDescent="0.25"/>
  <cols>
    <col min="1" max="2" width="26.5703125" style="1" customWidth="1"/>
    <col min="3" max="3" width="10.28515625" style="1" customWidth="1"/>
    <col min="4" max="4" width="14" style="16" customWidth="1"/>
    <col min="5" max="5" width="8.42578125" style="14" customWidth="1"/>
    <col min="6" max="6" width="7" style="14" customWidth="1"/>
    <col min="7" max="7" width="11.28515625" style="14" customWidth="1"/>
    <col min="8" max="8" width="12" style="1" customWidth="1"/>
    <col min="9" max="9" width="6.5703125" style="14" customWidth="1"/>
    <col min="10" max="10" width="10.28515625" style="14" customWidth="1"/>
    <col min="11" max="11" width="9.85546875" style="1" customWidth="1"/>
    <col min="12" max="12" width="6.5703125" style="14" customWidth="1"/>
    <col min="13" max="13" width="9.28515625" style="14" customWidth="1"/>
    <col min="14" max="14" width="9.85546875" style="1" customWidth="1"/>
    <col min="15" max="15" width="6.5703125" style="14" customWidth="1"/>
    <col min="16" max="16" width="9.28515625" style="14" customWidth="1"/>
    <col min="17" max="17" width="9.85546875" style="1" customWidth="1"/>
    <col min="18" max="18" width="6.5703125" style="14" customWidth="1"/>
    <col min="19" max="19" width="9.28515625" style="14" customWidth="1"/>
    <col min="20" max="20" width="9.85546875" style="1" customWidth="1"/>
    <col min="21" max="21" width="6.5703125" style="14" customWidth="1"/>
    <col min="22" max="22" width="9.28515625" style="14" customWidth="1"/>
    <col min="23" max="23" width="9.85546875" style="1" customWidth="1"/>
    <col min="24" max="24" width="6.5703125" style="14" customWidth="1"/>
    <col min="25" max="25" width="9.28515625" style="14" customWidth="1"/>
    <col min="26" max="26" width="9.85546875" style="1" customWidth="1"/>
    <col min="27" max="27" width="6.5703125" style="14" customWidth="1"/>
    <col min="28" max="28" width="9.28515625" style="14" customWidth="1"/>
    <col min="29" max="30" width="9.85546875" style="1" customWidth="1"/>
    <col min="31" max="31" width="29.5703125" style="1" bestFit="1" customWidth="1"/>
    <col min="32" max="32" width="24.42578125" style="1" customWidth="1"/>
    <col min="33" max="33" width="11.42578125" style="1"/>
    <col min="34" max="35" width="12.42578125" style="1" bestFit="1" customWidth="1"/>
    <col min="36" max="16384" width="11.42578125" style="1"/>
  </cols>
  <sheetData>
    <row r="1" spans="1:32" x14ac:dyDescent="0.25">
      <c r="R1" s="35" t="s">
        <v>3</v>
      </c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x14ac:dyDescent="0.25"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x14ac:dyDescent="0.25"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x14ac:dyDescent="0.25"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x14ac:dyDescent="0.25"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x14ac:dyDescent="0.25"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8" spans="1:32" x14ac:dyDescent="0.25">
      <c r="A8" s="36" t="s">
        <v>59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8"/>
    </row>
    <row r="9" spans="1:32" x14ac:dyDescent="0.25">
      <c r="A9" s="31" t="s">
        <v>64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3"/>
    </row>
    <row r="10" spans="1:32" ht="28.15" customHeight="1" x14ac:dyDescent="0.25">
      <c r="A10" s="30" t="s">
        <v>63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</row>
    <row r="11" spans="1:32" x14ac:dyDescent="0.25">
      <c r="A11" s="34" t="s">
        <v>65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</row>
    <row r="12" spans="1:32" ht="38.25" x14ac:dyDescent="0.25">
      <c r="A12" s="2" t="s">
        <v>57</v>
      </c>
      <c r="B12" s="2" t="s">
        <v>145</v>
      </c>
      <c r="C12" s="2" t="s">
        <v>58</v>
      </c>
      <c r="D12" s="2" t="s">
        <v>0</v>
      </c>
      <c r="E12" s="15" t="s">
        <v>15</v>
      </c>
      <c r="F12" s="15" t="s">
        <v>16</v>
      </c>
      <c r="G12" s="15" t="s">
        <v>87</v>
      </c>
      <c r="H12" s="2" t="s">
        <v>97</v>
      </c>
      <c r="I12" s="15" t="s">
        <v>17</v>
      </c>
      <c r="J12" s="15" t="s">
        <v>89</v>
      </c>
      <c r="K12" s="2" t="s">
        <v>18</v>
      </c>
      <c r="L12" s="15" t="s">
        <v>19</v>
      </c>
      <c r="M12" s="15" t="s">
        <v>90</v>
      </c>
      <c r="N12" s="2" t="s">
        <v>20</v>
      </c>
      <c r="O12" s="15" t="s">
        <v>21</v>
      </c>
      <c r="P12" s="15" t="s">
        <v>91</v>
      </c>
      <c r="Q12" s="2" t="s">
        <v>22</v>
      </c>
      <c r="R12" s="15" t="s">
        <v>23</v>
      </c>
      <c r="S12" s="15" t="s">
        <v>92</v>
      </c>
      <c r="T12" s="2" t="s">
        <v>24</v>
      </c>
      <c r="U12" s="15" t="s">
        <v>25</v>
      </c>
      <c r="V12" s="15" t="s">
        <v>93</v>
      </c>
      <c r="W12" s="2" t="s">
        <v>26</v>
      </c>
      <c r="X12" s="15" t="s">
        <v>27</v>
      </c>
      <c r="Y12" s="15" t="s">
        <v>94</v>
      </c>
      <c r="Z12" s="2" t="s">
        <v>28</v>
      </c>
      <c r="AA12" s="15" t="s">
        <v>29</v>
      </c>
      <c r="AB12" s="15" t="s">
        <v>95</v>
      </c>
      <c r="AC12" s="2" t="s">
        <v>30</v>
      </c>
      <c r="AD12" s="2" t="s">
        <v>96</v>
      </c>
      <c r="AE12" s="2" t="s">
        <v>1</v>
      </c>
      <c r="AF12" s="2" t="s">
        <v>2</v>
      </c>
    </row>
    <row r="13" spans="1:32" ht="81" x14ac:dyDescent="0.25">
      <c r="A13" s="19" t="s">
        <v>66</v>
      </c>
      <c r="B13" s="19" t="s">
        <v>155</v>
      </c>
      <c r="C13" s="3">
        <v>480</v>
      </c>
      <c r="D13" s="3" t="s">
        <v>67</v>
      </c>
      <c r="E13" s="7">
        <v>60</v>
      </c>
      <c r="F13" s="17"/>
      <c r="G13" s="17"/>
      <c r="H13" s="6">
        <v>0.75</v>
      </c>
      <c r="I13" s="17"/>
      <c r="J13" s="17"/>
      <c r="K13" s="6" t="e">
        <f>J13/I13</f>
        <v>#DIV/0!</v>
      </c>
      <c r="L13" s="17"/>
      <c r="M13" s="17"/>
      <c r="N13" s="6" t="e">
        <f>M13/L13</f>
        <v>#DIV/0!</v>
      </c>
      <c r="O13" s="17"/>
      <c r="P13" s="17"/>
      <c r="Q13" s="6" t="e">
        <f>P13/O13</f>
        <v>#DIV/0!</v>
      </c>
      <c r="R13" s="17"/>
      <c r="S13" s="17"/>
      <c r="T13" s="6" t="e">
        <f>S13/R13</f>
        <v>#DIV/0!</v>
      </c>
      <c r="U13" s="17"/>
      <c r="V13" s="17"/>
      <c r="W13" s="6" t="e">
        <f>V13/U13</f>
        <v>#DIV/0!</v>
      </c>
      <c r="X13" s="17"/>
      <c r="Y13" s="17"/>
      <c r="Z13" s="6" t="e">
        <f>Y13/X13</f>
        <v>#DIV/0!</v>
      </c>
      <c r="AA13" s="17"/>
      <c r="AB13" s="17"/>
      <c r="AC13" s="6" t="e">
        <f>AB13/AA13</f>
        <v>#DIV/0!</v>
      </c>
      <c r="AD13" s="6">
        <f>(G13+J13+M13+P13+S13+V13+Y13+AB13)/C13</f>
        <v>0</v>
      </c>
      <c r="AE13" s="13" t="s">
        <v>72</v>
      </c>
      <c r="AF13" s="7"/>
    </row>
    <row r="14" spans="1:32" x14ac:dyDescent="0.25">
      <c r="A14" s="34" t="s">
        <v>68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</row>
    <row r="15" spans="1:32" ht="38.25" x14ac:dyDescent="0.25">
      <c r="A15" s="2" t="s">
        <v>57</v>
      </c>
      <c r="B15" s="2" t="s">
        <v>145</v>
      </c>
      <c r="C15" s="2" t="s">
        <v>58</v>
      </c>
      <c r="D15" s="2" t="s">
        <v>0</v>
      </c>
      <c r="E15" s="15" t="s">
        <v>15</v>
      </c>
      <c r="F15" s="15" t="s">
        <v>16</v>
      </c>
      <c r="G15" s="15" t="s">
        <v>87</v>
      </c>
      <c r="H15" s="2" t="s">
        <v>97</v>
      </c>
      <c r="I15" s="15" t="s">
        <v>17</v>
      </c>
      <c r="J15" s="15" t="s">
        <v>89</v>
      </c>
      <c r="K15" s="2" t="s">
        <v>18</v>
      </c>
      <c r="L15" s="15" t="s">
        <v>19</v>
      </c>
      <c r="M15" s="15" t="s">
        <v>90</v>
      </c>
      <c r="N15" s="2" t="s">
        <v>20</v>
      </c>
      <c r="O15" s="15" t="s">
        <v>21</v>
      </c>
      <c r="P15" s="15" t="s">
        <v>91</v>
      </c>
      <c r="Q15" s="2" t="s">
        <v>22</v>
      </c>
      <c r="R15" s="15" t="s">
        <v>23</v>
      </c>
      <c r="S15" s="15" t="s">
        <v>92</v>
      </c>
      <c r="T15" s="2" t="s">
        <v>24</v>
      </c>
      <c r="U15" s="15" t="s">
        <v>25</v>
      </c>
      <c r="V15" s="15" t="s">
        <v>93</v>
      </c>
      <c r="W15" s="2" t="s">
        <v>26</v>
      </c>
      <c r="X15" s="15" t="s">
        <v>27</v>
      </c>
      <c r="Y15" s="15" t="s">
        <v>94</v>
      </c>
      <c r="Z15" s="2" t="s">
        <v>28</v>
      </c>
      <c r="AA15" s="15" t="s">
        <v>29</v>
      </c>
      <c r="AB15" s="15" t="s">
        <v>95</v>
      </c>
      <c r="AC15" s="2" t="s">
        <v>30</v>
      </c>
      <c r="AD15" s="2" t="s">
        <v>96</v>
      </c>
      <c r="AE15" s="2" t="s">
        <v>1</v>
      </c>
      <c r="AF15" s="2" t="s">
        <v>2</v>
      </c>
    </row>
    <row r="16" spans="1:32" ht="108" x14ac:dyDescent="0.25">
      <c r="A16" s="19" t="s">
        <v>69</v>
      </c>
      <c r="B16" s="19" t="s">
        <v>156</v>
      </c>
      <c r="C16" s="3">
        <v>8</v>
      </c>
      <c r="D16" s="3" t="s">
        <v>70</v>
      </c>
      <c r="E16" s="7">
        <v>1</v>
      </c>
      <c r="F16" s="17"/>
      <c r="G16" s="17"/>
      <c r="H16" s="6">
        <v>0.67</v>
      </c>
      <c r="I16" s="17"/>
      <c r="J16" s="17"/>
      <c r="K16" s="6" t="e">
        <f>J16/I16</f>
        <v>#DIV/0!</v>
      </c>
      <c r="L16" s="17"/>
      <c r="M16" s="17"/>
      <c r="N16" s="6" t="e">
        <f>M16/L16</f>
        <v>#DIV/0!</v>
      </c>
      <c r="O16" s="17"/>
      <c r="P16" s="17"/>
      <c r="Q16" s="6" t="e">
        <f>P16/O16</f>
        <v>#DIV/0!</v>
      </c>
      <c r="R16" s="17"/>
      <c r="S16" s="17"/>
      <c r="T16" s="6" t="e">
        <f>S16/R16</f>
        <v>#DIV/0!</v>
      </c>
      <c r="U16" s="17"/>
      <c r="V16" s="17"/>
      <c r="W16" s="6" t="e">
        <f>V16/U16</f>
        <v>#DIV/0!</v>
      </c>
      <c r="X16" s="17"/>
      <c r="Y16" s="17"/>
      <c r="Z16" s="6" t="e">
        <f>Y16/X16</f>
        <v>#DIV/0!</v>
      </c>
      <c r="AA16" s="17"/>
      <c r="AB16" s="17"/>
      <c r="AC16" s="6" t="e">
        <f>AB16/AA16</f>
        <v>#DIV/0!</v>
      </c>
      <c r="AD16" s="6">
        <f>(G16+J16+M16+P16+S16+V16+Y16+AB16)/C16</f>
        <v>0</v>
      </c>
      <c r="AE16" s="21" t="s">
        <v>71</v>
      </c>
      <c r="AF16" s="7"/>
    </row>
    <row r="17" spans="1:32" x14ac:dyDescent="0.25">
      <c r="A17" s="34" t="s">
        <v>73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</row>
    <row r="18" spans="1:32" ht="38.25" x14ac:dyDescent="0.25">
      <c r="A18" s="2" t="s">
        <v>57</v>
      </c>
      <c r="B18" s="2" t="s">
        <v>145</v>
      </c>
      <c r="C18" s="2" t="s">
        <v>58</v>
      </c>
      <c r="D18" s="2" t="s">
        <v>0</v>
      </c>
      <c r="E18" s="15" t="s">
        <v>15</v>
      </c>
      <c r="F18" s="15" t="s">
        <v>16</v>
      </c>
      <c r="G18" s="15" t="s">
        <v>87</v>
      </c>
      <c r="H18" s="2" t="s">
        <v>97</v>
      </c>
      <c r="I18" s="15" t="s">
        <v>17</v>
      </c>
      <c r="J18" s="15" t="s">
        <v>89</v>
      </c>
      <c r="K18" s="2" t="s">
        <v>18</v>
      </c>
      <c r="L18" s="15" t="s">
        <v>19</v>
      </c>
      <c r="M18" s="15" t="s">
        <v>90</v>
      </c>
      <c r="N18" s="2" t="s">
        <v>20</v>
      </c>
      <c r="O18" s="15" t="s">
        <v>21</v>
      </c>
      <c r="P18" s="15" t="s">
        <v>91</v>
      </c>
      <c r="Q18" s="2" t="s">
        <v>22</v>
      </c>
      <c r="R18" s="15" t="s">
        <v>23</v>
      </c>
      <c r="S18" s="15" t="s">
        <v>92</v>
      </c>
      <c r="T18" s="2" t="s">
        <v>24</v>
      </c>
      <c r="U18" s="15" t="s">
        <v>25</v>
      </c>
      <c r="V18" s="15" t="s">
        <v>93</v>
      </c>
      <c r="W18" s="2" t="s">
        <v>26</v>
      </c>
      <c r="X18" s="15" t="s">
        <v>27</v>
      </c>
      <c r="Y18" s="15" t="s">
        <v>94</v>
      </c>
      <c r="Z18" s="2" t="s">
        <v>28</v>
      </c>
      <c r="AA18" s="15" t="s">
        <v>29</v>
      </c>
      <c r="AB18" s="15" t="s">
        <v>95</v>
      </c>
      <c r="AC18" s="2" t="s">
        <v>30</v>
      </c>
      <c r="AD18" s="2" t="s">
        <v>96</v>
      </c>
      <c r="AE18" s="2" t="s">
        <v>1</v>
      </c>
      <c r="AF18" s="2" t="s">
        <v>2</v>
      </c>
    </row>
    <row r="19" spans="1:32" ht="108" x14ac:dyDescent="0.25">
      <c r="A19" s="19" t="s">
        <v>74</v>
      </c>
      <c r="B19" s="19" t="s">
        <v>157</v>
      </c>
      <c r="C19" s="3">
        <v>8</v>
      </c>
      <c r="D19" s="3" t="s">
        <v>79</v>
      </c>
      <c r="E19" s="7">
        <v>4</v>
      </c>
      <c r="F19" s="17"/>
      <c r="G19" s="17"/>
      <c r="H19" s="6">
        <v>0.45</v>
      </c>
      <c r="I19" s="17"/>
      <c r="J19" s="17"/>
      <c r="K19" s="6" t="e">
        <f>J19/I19</f>
        <v>#DIV/0!</v>
      </c>
      <c r="L19" s="17"/>
      <c r="M19" s="17"/>
      <c r="N19" s="6" t="e">
        <f>M19/L19</f>
        <v>#DIV/0!</v>
      </c>
      <c r="O19" s="17"/>
      <c r="P19" s="17"/>
      <c r="Q19" s="6" t="e">
        <f>P19/O19</f>
        <v>#DIV/0!</v>
      </c>
      <c r="R19" s="17"/>
      <c r="S19" s="17"/>
      <c r="T19" s="6" t="e">
        <f>S19/R19</f>
        <v>#DIV/0!</v>
      </c>
      <c r="U19" s="17"/>
      <c r="V19" s="17"/>
      <c r="W19" s="6" t="e">
        <f>V19/U19</f>
        <v>#DIV/0!</v>
      </c>
      <c r="X19" s="17"/>
      <c r="Y19" s="17"/>
      <c r="Z19" s="6" t="e">
        <f>Y19/X19</f>
        <v>#DIV/0!</v>
      </c>
      <c r="AA19" s="17"/>
      <c r="AB19" s="17"/>
      <c r="AC19" s="6" t="e">
        <f>AB19/AA19</f>
        <v>#DIV/0!</v>
      </c>
      <c r="AD19" s="6">
        <f>(G19+J19+M19+P19+S19+V19+Y19+AB19)/C19</f>
        <v>0</v>
      </c>
      <c r="AE19" s="21" t="s">
        <v>71</v>
      </c>
      <c r="AF19" s="7"/>
    </row>
    <row r="20" spans="1:32" x14ac:dyDescent="0.25">
      <c r="A20" s="31" t="s">
        <v>76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3"/>
    </row>
    <row r="21" spans="1:32" x14ac:dyDescent="0.25">
      <c r="A21" s="30" t="s">
        <v>75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</row>
    <row r="22" spans="1:32" x14ac:dyDescent="0.25">
      <c r="A22" s="34" t="s">
        <v>77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</row>
    <row r="23" spans="1:32" ht="38.25" x14ac:dyDescent="0.25">
      <c r="A23" s="2" t="s">
        <v>57</v>
      </c>
      <c r="B23" s="2" t="s">
        <v>145</v>
      </c>
      <c r="C23" s="2" t="s">
        <v>58</v>
      </c>
      <c r="D23" s="2" t="s">
        <v>0</v>
      </c>
      <c r="E23" s="15" t="s">
        <v>15</v>
      </c>
      <c r="F23" s="15" t="s">
        <v>16</v>
      </c>
      <c r="G23" s="15" t="s">
        <v>87</v>
      </c>
      <c r="H23" s="2" t="s">
        <v>97</v>
      </c>
      <c r="I23" s="15" t="s">
        <v>17</v>
      </c>
      <c r="J23" s="15" t="s">
        <v>89</v>
      </c>
      <c r="K23" s="2" t="s">
        <v>18</v>
      </c>
      <c r="L23" s="15" t="s">
        <v>19</v>
      </c>
      <c r="M23" s="15" t="s">
        <v>90</v>
      </c>
      <c r="N23" s="2" t="s">
        <v>20</v>
      </c>
      <c r="O23" s="15" t="s">
        <v>21</v>
      </c>
      <c r="P23" s="15" t="s">
        <v>91</v>
      </c>
      <c r="Q23" s="2" t="s">
        <v>22</v>
      </c>
      <c r="R23" s="15" t="s">
        <v>23</v>
      </c>
      <c r="S23" s="15" t="s">
        <v>92</v>
      </c>
      <c r="T23" s="2" t="s">
        <v>24</v>
      </c>
      <c r="U23" s="15" t="s">
        <v>25</v>
      </c>
      <c r="V23" s="15" t="s">
        <v>93</v>
      </c>
      <c r="W23" s="2" t="s">
        <v>26</v>
      </c>
      <c r="X23" s="15" t="s">
        <v>27</v>
      </c>
      <c r="Y23" s="15" t="s">
        <v>94</v>
      </c>
      <c r="Z23" s="2" t="s">
        <v>28</v>
      </c>
      <c r="AA23" s="15" t="s">
        <v>29</v>
      </c>
      <c r="AB23" s="15" t="s">
        <v>95</v>
      </c>
      <c r="AC23" s="2" t="s">
        <v>30</v>
      </c>
      <c r="AD23" s="2" t="s">
        <v>96</v>
      </c>
      <c r="AE23" s="2" t="s">
        <v>1</v>
      </c>
      <c r="AF23" s="2" t="s">
        <v>2</v>
      </c>
    </row>
    <row r="24" spans="1:32" ht="54" x14ac:dyDescent="0.25">
      <c r="A24" s="19" t="s">
        <v>78</v>
      </c>
      <c r="B24" s="19" t="s">
        <v>158</v>
      </c>
      <c r="C24" s="3">
        <v>13</v>
      </c>
      <c r="D24" s="3" t="s">
        <v>80</v>
      </c>
      <c r="E24" s="7">
        <v>3</v>
      </c>
      <c r="F24" s="17"/>
      <c r="G24" s="17"/>
      <c r="H24" s="6">
        <v>1</v>
      </c>
      <c r="I24" s="17"/>
      <c r="J24" s="17"/>
      <c r="K24" s="6" t="e">
        <f>J24/I24</f>
        <v>#DIV/0!</v>
      </c>
      <c r="L24" s="17"/>
      <c r="M24" s="17"/>
      <c r="N24" s="6" t="e">
        <f>M24/L24</f>
        <v>#DIV/0!</v>
      </c>
      <c r="O24" s="17"/>
      <c r="P24" s="17"/>
      <c r="Q24" s="6" t="e">
        <f>P24/O24</f>
        <v>#DIV/0!</v>
      </c>
      <c r="R24" s="17"/>
      <c r="S24" s="17"/>
      <c r="T24" s="6" t="e">
        <f>S24/R24</f>
        <v>#DIV/0!</v>
      </c>
      <c r="U24" s="17"/>
      <c r="V24" s="17"/>
      <c r="W24" s="6" t="e">
        <f>V24/U24</f>
        <v>#DIV/0!</v>
      </c>
      <c r="X24" s="17"/>
      <c r="Y24" s="17"/>
      <c r="Z24" s="6" t="e">
        <f>Y24/X24</f>
        <v>#DIV/0!</v>
      </c>
      <c r="AA24" s="17"/>
      <c r="AB24" s="17"/>
      <c r="AC24" s="6" t="e">
        <f>AB24/AA24</f>
        <v>#DIV/0!</v>
      </c>
      <c r="AD24" s="6">
        <f>(G24+J24+M24+P24+S24+V24+Y24+AB24)/C24</f>
        <v>0</v>
      </c>
      <c r="AE24" s="21" t="s">
        <v>71</v>
      </c>
      <c r="AF24" s="7"/>
    </row>
    <row r="25" spans="1:32" x14ac:dyDescent="0.25">
      <c r="A25" s="34" t="s">
        <v>83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</row>
    <row r="26" spans="1:32" ht="38.25" x14ac:dyDescent="0.25">
      <c r="A26" s="2" t="s">
        <v>57</v>
      </c>
      <c r="B26" s="2" t="s">
        <v>145</v>
      </c>
      <c r="C26" s="2" t="s">
        <v>58</v>
      </c>
      <c r="D26" s="2" t="s">
        <v>0</v>
      </c>
      <c r="E26" s="15" t="s">
        <v>15</v>
      </c>
      <c r="F26" s="15" t="s">
        <v>16</v>
      </c>
      <c r="G26" s="15" t="s">
        <v>87</v>
      </c>
      <c r="H26" s="2" t="s">
        <v>97</v>
      </c>
      <c r="I26" s="15" t="s">
        <v>17</v>
      </c>
      <c r="J26" s="15" t="s">
        <v>89</v>
      </c>
      <c r="K26" s="2" t="s">
        <v>18</v>
      </c>
      <c r="L26" s="15" t="s">
        <v>19</v>
      </c>
      <c r="M26" s="15" t="s">
        <v>90</v>
      </c>
      <c r="N26" s="2" t="s">
        <v>20</v>
      </c>
      <c r="O26" s="15" t="s">
        <v>21</v>
      </c>
      <c r="P26" s="15" t="s">
        <v>91</v>
      </c>
      <c r="Q26" s="2" t="s">
        <v>22</v>
      </c>
      <c r="R26" s="15" t="s">
        <v>23</v>
      </c>
      <c r="S26" s="15" t="s">
        <v>92</v>
      </c>
      <c r="T26" s="2" t="s">
        <v>24</v>
      </c>
      <c r="U26" s="15" t="s">
        <v>25</v>
      </c>
      <c r="V26" s="15" t="s">
        <v>93</v>
      </c>
      <c r="W26" s="2" t="s">
        <v>26</v>
      </c>
      <c r="X26" s="15" t="s">
        <v>27</v>
      </c>
      <c r="Y26" s="15" t="s">
        <v>94</v>
      </c>
      <c r="Z26" s="2" t="s">
        <v>28</v>
      </c>
      <c r="AA26" s="15" t="s">
        <v>29</v>
      </c>
      <c r="AB26" s="15" t="s">
        <v>95</v>
      </c>
      <c r="AC26" s="2" t="s">
        <v>30</v>
      </c>
      <c r="AD26" s="2" t="s">
        <v>96</v>
      </c>
      <c r="AE26" s="2" t="s">
        <v>1</v>
      </c>
      <c r="AF26" s="2" t="s">
        <v>2</v>
      </c>
    </row>
    <row r="27" spans="1:32" ht="67.5" x14ac:dyDescent="0.25">
      <c r="A27" s="19" t="s">
        <v>81</v>
      </c>
      <c r="B27" s="19" t="s">
        <v>159</v>
      </c>
      <c r="C27" s="3">
        <v>120</v>
      </c>
      <c r="D27" s="3" t="s">
        <v>82</v>
      </c>
      <c r="E27" s="7">
        <v>10</v>
      </c>
      <c r="F27" s="17"/>
      <c r="G27" s="17"/>
      <c r="H27" s="6">
        <v>1</v>
      </c>
      <c r="I27" s="17"/>
      <c r="J27" s="17"/>
      <c r="K27" s="6" t="e">
        <f>J27/I27</f>
        <v>#DIV/0!</v>
      </c>
      <c r="L27" s="17"/>
      <c r="M27" s="17"/>
      <c r="N27" s="6" t="e">
        <f>M27/L27</f>
        <v>#DIV/0!</v>
      </c>
      <c r="O27" s="17"/>
      <c r="P27" s="17"/>
      <c r="Q27" s="6" t="e">
        <f>P27/O27</f>
        <v>#DIV/0!</v>
      </c>
      <c r="R27" s="17"/>
      <c r="S27" s="17"/>
      <c r="T27" s="6" t="e">
        <f>S27/R27</f>
        <v>#DIV/0!</v>
      </c>
      <c r="U27" s="17"/>
      <c r="V27" s="17"/>
      <c r="W27" s="6" t="e">
        <f>V27/U27</f>
        <v>#DIV/0!</v>
      </c>
      <c r="X27" s="17"/>
      <c r="Y27" s="17"/>
      <c r="Z27" s="6" t="e">
        <f>Y27/X27</f>
        <v>#DIV/0!</v>
      </c>
      <c r="AA27" s="17"/>
      <c r="AB27" s="17"/>
      <c r="AC27" s="6" t="e">
        <f>AB27/AA27</f>
        <v>#DIV/0!</v>
      </c>
      <c r="AD27" s="6">
        <f>(G27+J27+M27+P27+S27+V27+Y27+AB27)/C27</f>
        <v>0</v>
      </c>
      <c r="AE27" s="13" t="s">
        <v>72</v>
      </c>
      <c r="AF27" s="7"/>
    </row>
    <row r="28" spans="1:32" x14ac:dyDescent="0.25">
      <c r="A28" s="34" t="s">
        <v>84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</row>
    <row r="29" spans="1:32" ht="38.25" x14ac:dyDescent="0.25">
      <c r="A29" s="2" t="s">
        <v>57</v>
      </c>
      <c r="B29" s="2" t="s">
        <v>145</v>
      </c>
      <c r="C29" s="2" t="s">
        <v>58</v>
      </c>
      <c r="D29" s="2" t="s">
        <v>0</v>
      </c>
      <c r="E29" s="15" t="s">
        <v>15</v>
      </c>
      <c r="F29" s="15" t="s">
        <v>16</v>
      </c>
      <c r="G29" s="15" t="s">
        <v>87</v>
      </c>
      <c r="H29" s="2" t="s">
        <v>97</v>
      </c>
      <c r="I29" s="15" t="s">
        <v>17</v>
      </c>
      <c r="J29" s="15" t="s">
        <v>89</v>
      </c>
      <c r="K29" s="2" t="s">
        <v>18</v>
      </c>
      <c r="L29" s="15" t="s">
        <v>19</v>
      </c>
      <c r="M29" s="15" t="s">
        <v>90</v>
      </c>
      <c r="N29" s="2" t="s">
        <v>20</v>
      </c>
      <c r="O29" s="15" t="s">
        <v>21</v>
      </c>
      <c r="P29" s="15" t="s">
        <v>91</v>
      </c>
      <c r="Q29" s="2" t="s">
        <v>22</v>
      </c>
      <c r="R29" s="15" t="s">
        <v>23</v>
      </c>
      <c r="S29" s="15" t="s">
        <v>92</v>
      </c>
      <c r="T29" s="2" t="s">
        <v>24</v>
      </c>
      <c r="U29" s="15" t="s">
        <v>25</v>
      </c>
      <c r="V29" s="15" t="s">
        <v>93</v>
      </c>
      <c r="W29" s="2" t="s">
        <v>26</v>
      </c>
      <c r="X29" s="15" t="s">
        <v>27</v>
      </c>
      <c r="Y29" s="15" t="s">
        <v>94</v>
      </c>
      <c r="Z29" s="2" t="s">
        <v>28</v>
      </c>
      <c r="AA29" s="15" t="s">
        <v>29</v>
      </c>
      <c r="AB29" s="15" t="s">
        <v>95</v>
      </c>
      <c r="AC29" s="2" t="s">
        <v>30</v>
      </c>
      <c r="AD29" s="2" t="s">
        <v>96</v>
      </c>
      <c r="AE29" s="2" t="s">
        <v>1</v>
      </c>
      <c r="AF29" s="2" t="s">
        <v>2</v>
      </c>
    </row>
    <row r="30" spans="1:32" ht="54" x14ac:dyDescent="0.25">
      <c r="A30" s="19" t="s">
        <v>85</v>
      </c>
      <c r="B30" s="19" t="s">
        <v>160</v>
      </c>
      <c r="C30" s="3">
        <v>107</v>
      </c>
      <c r="D30" s="3" t="s">
        <v>86</v>
      </c>
      <c r="E30" s="7">
        <v>48</v>
      </c>
      <c r="F30" s="17"/>
      <c r="G30" s="17"/>
      <c r="H30" s="6">
        <v>1</v>
      </c>
      <c r="I30" s="17"/>
      <c r="J30" s="17"/>
      <c r="K30" s="6" t="e">
        <f>J30/I30</f>
        <v>#DIV/0!</v>
      </c>
      <c r="L30" s="17"/>
      <c r="M30" s="17"/>
      <c r="N30" s="6" t="e">
        <f>M30/L30</f>
        <v>#DIV/0!</v>
      </c>
      <c r="O30" s="17"/>
      <c r="P30" s="17"/>
      <c r="Q30" s="6" t="e">
        <f>P30/O30</f>
        <v>#DIV/0!</v>
      </c>
      <c r="R30" s="17"/>
      <c r="S30" s="17"/>
      <c r="T30" s="6" t="e">
        <f>S30/R30</f>
        <v>#DIV/0!</v>
      </c>
      <c r="U30" s="17"/>
      <c r="V30" s="17"/>
      <c r="W30" s="6" t="e">
        <f>V30/U30</f>
        <v>#DIV/0!</v>
      </c>
      <c r="X30" s="17"/>
      <c r="Y30" s="17"/>
      <c r="Z30" s="6" t="e">
        <f>Y30/X30</f>
        <v>#DIV/0!</v>
      </c>
      <c r="AA30" s="17"/>
      <c r="AB30" s="17"/>
      <c r="AC30" s="6" t="e">
        <f>AB30/AA30</f>
        <v>#DIV/0!</v>
      </c>
      <c r="AD30" s="6">
        <f>(G30+J30+M30+P30+S30+V30+Y30+AB30)/C30</f>
        <v>0</v>
      </c>
      <c r="AE30" s="21" t="s">
        <v>71</v>
      </c>
      <c r="AF30" s="7"/>
    </row>
    <row r="31" spans="1:32" x14ac:dyDescent="0.25">
      <c r="H31" s="47">
        <f>AVERAGE(H30,H27,H24,H19,H16,H13)</f>
        <v>0.81166666666666665</v>
      </c>
    </row>
  </sheetData>
  <mergeCells count="12">
    <mergeCell ref="R1:AF6"/>
    <mergeCell ref="A8:AF8"/>
    <mergeCell ref="A10:AF10"/>
    <mergeCell ref="A11:AF11"/>
    <mergeCell ref="A14:AF14"/>
    <mergeCell ref="A9:AF9"/>
    <mergeCell ref="A21:AF21"/>
    <mergeCell ref="A28:AF28"/>
    <mergeCell ref="A20:AF20"/>
    <mergeCell ref="A22:AF22"/>
    <mergeCell ref="A25:AF25"/>
    <mergeCell ref="A17:AF17"/>
  </mergeCells>
  <conditionalFormatting sqref="H30 AC30:AD30 Z30 W30 T30 Q30 N30 K30">
    <cfRule type="cellIs" dxfId="427" priority="1" operator="between">
      <formula>0.9</formula>
      <formula>1</formula>
    </cfRule>
    <cfRule type="cellIs" dxfId="426" priority="2" operator="between">
      <formula>0.7</formula>
      <formula>0.89</formula>
    </cfRule>
    <cfRule type="cellIs" dxfId="425" priority="3" operator="between">
      <formula>0.5</formula>
      <formula>0.69</formula>
    </cfRule>
    <cfRule type="cellIs" dxfId="424" priority="4" operator="between">
      <formula>0.01</formula>
      <formula>0.49</formula>
    </cfRule>
  </conditionalFormatting>
  <conditionalFormatting sqref="H13 AC13:AD13 Z13 W13 T13 Q13 N13 K13">
    <cfRule type="cellIs" dxfId="423" priority="81" operator="between">
      <formula>0.9</formula>
      <formula>1</formula>
    </cfRule>
    <cfRule type="cellIs" dxfId="422" priority="82" operator="between">
      <formula>0.7</formula>
      <formula>0.89</formula>
    </cfRule>
    <cfRule type="cellIs" dxfId="421" priority="83" operator="between">
      <formula>0.5</formula>
      <formula>0.69</formula>
    </cfRule>
    <cfRule type="cellIs" dxfId="420" priority="84" operator="between">
      <formula>0.01</formula>
      <formula>0.49</formula>
    </cfRule>
  </conditionalFormatting>
  <conditionalFormatting sqref="H16 AC16:AD16 Z16 W16 T16 Q16 N16 K16">
    <cfRule type="cellIs" dxfId="419" priority="33" operator="between">
      <formula>0.9</formula>
      <formula>1</formula>
    </cfRule>
    <cfRule type="cellIs" dxfId="418" priority="34" operator="between">
      <formula>0.7</formula>
      <formula>0.89</formula>
    </cfRule>
    <cfRule type="cellIs" dxfId="417" priority="35" operator="between">
      <formula>0.5</formula>
      <formula>0.69</formula>
    </cfRule>
    <cfRule type="cellIs" dxfId="416" priority="36" operator="between">
      <formula>0.01</formula>
      <formula>0.49</formula>
    </cfRule>
  </conditionalFormatting>
  <conditionalFormatting sqref="H19 AC19:AD19 Z19 W19 T19 Q19 N19 K19">
    <cfRule type="cellIs" dxfId="415" priority="25" operator="between">
      <formula>0.9</formula>
      <formula>1</formula>
    </cfRule>
    <cfRule type="cellIs" dxfId="414" priority="26" operator="between">
      <formula>0.7</formula>
      <formula>0.89</formula>
    </cfRule>
    <cfRule type="cellIs" dxfId="413" priority="27" operator="between">
      <formula>0.5</formula>
      <formula>0.69</formula>
    </cfRule>
    <cfRule type="cellIs" dxfId="412" priority="28" operator="between">
      <formula>0.01</formula>
      <formula>0.49</formula>
    </cfRule>
  </conditionalFormatting>
  <conditionalFormatting sqref="H24 AC24:AD24 Z24 W24 T24 Q24 N24 K24">
    <cfRule type="cellIs" dxfId="411" priority="17" operator="between">
      <formula>0.9</formula>
      <formula>1</formula>
    </cfRule>
    <cfRule type="cellIs" dxfId="410" priority="18" operator="between">
      <formula>0.7</formula>
      <formula>0.89</formula>
    </cfRule>
    <cfRule type="cellIs" dxfId="409" priority="19" operator="between">
      <formula>0.5</formula>
      <formula>0.69</formula>
    </cfRule>
    <cfRule type="cellIs" dxfId="408" priority="20" operator="between">
      <formula>0.01</formula>
      <formula>0.49</formula>
    </cfRule>
  </conditionalFormatting>
  <conditionalFormatting sqref="H27 AC27:AD27 Z27 W27 T27 Q27 N27 K27">
    <cfRule type="cellIs" dxfId="407" priority="9" operator="between">
      <formula>0.9</formula>
      <formula>1</formula>
    </cfRule>
    <cfRule type="cellIs" dxfId="406" priority="10" operator="between">
      <formula>0.7</formula>
      <formula>0.89</formula>
    </cfRule>
    <cfRule type="cellIs" dxfId="405" priority="11" operator="between">
      <formula>0.5</formula>
      <formula>0.69</formula>
    </cfRule>
    <cfRule type="cellIs" dxfId="404" priority="12" operator="between">
      <formula>0.01</formula>
      <formula>0.49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125" scale="9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0"/>
  <sheetViews>
    <sheetView topLeftCell="A10" zoomScale="85" zoomScaleNormal="85" workbookViewId="0">
      <selection activeCell="H21" sqref="H21"/>
    </sheetView>
  </sheetViews>
  <sheetFormatPr baseColWidth="10" defaultColWidth="11.42578125" defaultRowHeight="13.5" x14ac:dyDescent="0.25"/>
  <cols>
    <col min="1" max="2" width="26.5703125" style="1" customWidth="1"/>
    <col min="3" max="3" width="10.28515625" style="1" customWidth="1"/>
    <col min="4" max="4" width="14" style="16" customWidth="1"/>
    <col min="5" max="5" width="8.42578125" style="14" customWidth="1"/>
    <col min="6" max="6" width="7" style="14" customWidth="1"/>
    <col min="7" max="7" width="11.28515625" style="14" customWidth="1"/>
    <col min="8" max="8" width="12" style="1" customWidth="1"/>
    <col min="9" max="9" width="6.5703125" style="14" customWidth="1"/>
    <col min="10" max="10" width="10.28515625" style="14" customWidth="1"/>
    <col min="11" max="11" width="9.85546875" style="1" customWidth="1"/>
    <col min="12" max="12" width="6.5703125" style="14" customWidth="1"/>
    <col min="13" max="13" width="9.28515625" style="14" customWidth="1"/>
    <col min="14" max="14" width="9.85546875" style="1" customWidth="1"/>
    <col min="15" max="15" width="6.5703125" style="14" customWidth="1"/>
    <col min="16" max="16" width="9.28515625" style="14" customWidth="1"/>
    <col min="17" max="17" width="9.85546875" style="1" customWidth="1"/>
    <col min="18" max="18" width="6.5703125" style="14" customWidth="1"/>
    <col min="19" max="19" width="9.28515625" style="14" customWidth="1"/>
    <col min="20" max="20" width="9.85546875" style="1" customWidth="1"/>
    <col min="21" max="21" width="6.5703125" style="14" customWidth="1"/>
    <col min="22" max="22" width="9.28515625" style="14" customWidth="1"/>
    <col min="23" max="23" width="9.85546875" style="1" customWidth="1"/>
    <col min="24" max="24" width="6.5703125" style="14" customWidth="1"/>
    <col min="25" max="25" width="9.28515625" style="14" customWidth="1"/>
    <col min="26" max="26" width="9.85546875" style="1" customWidth="1"/>
    <col min="27" max="27" width="6.5703125" style="14" customWidth="1"/>
    <col min="28" max="28" width="9.28515625" style="14" customWidth="1"/>
    <col min="29" max="30" width="9.85546875" style="1" customWidth="1"/>
    <col min="31" max="31" width="29.5703125" style="1" bestFit="1" customWidth="1"/>
    <col min="32" max="32" width="24.42578125" style="1" customWidth="1"/>
    <col min="33" max="33" width="11.42578125" style="1"/>
    <col min="34" max="35" width="12.42578125" style="1" bestFit="1" customWidth="1"/>
    <col min="36" max="16384" width="11.42578125" style="1"/>
  </cols>
  <sheetData>
    <row r="1" spans="1:32" x14ac:dyDescent="0.25">
      <c r="R1" s="35" t="s">
        <v>3</v>
      </c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x14ac:dyDescent="0.25"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x14ac:dyDescent="0.25"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x14ac:dyDescent="0.25"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x14ac:dyDescent="0.25"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x14ac:dyDescent="0.25"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8" spans="1:32" x14ac:dyDescent="0.25">
      <c r="A8" s="36" t="s">
        <v>98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8"/>
    </row>
    <row r="9" spans="1:32" x14ac:dyDescent="0.25">
      <c r="A9" s="31" t="s">
        <v>99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3"/>
    </row>
    <row r="10" spans="1:32" ht="28.15" customHeight="1" x14ac:dyDescent="0.25">
      <c r="A10" s="30" t="s">
        <v>110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</row>
    <row r="11" spans="1:32" x14ac:dyDescent="0.25">
      <c r="A11" s="34" t="s">
        <v>100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</row>
    <row r="12" spans="1:32" ht="38.25" x14ac:dyDescent="0.25">
      <c r="A12" s="2" t="s">
        <v>57</v>
      </c>
      <c r="B12" s="2" t="s">
        <v>145</v>
      </c>
      <c r="C12" s="2" t="s">
        <v>58</v>
      </c>
      <c r="D12" s="2" t="s">
        <v>0</v>
      </c>
      <c r="E12" s="15" t="s">
        <v>15</v>
      </c>
      <c r="F12" s="15" t="s">
        <v>16</v>
      </c>
      <c r="G12" s="15" t="s">
        <v>87</v>
      </c>
      <c r="H12" s="2" t="s">
        <v>97</v>
      </c>
      <c r="I12" s="15" t="s">
        <v>17</v>
      </c>
      <c r="J12" s="15" t="s">
        <v>89</v>
      </c>
      <c r="K12" s="2" t="s">
        <v>18</v>
      </c>
      <c r="L12" s="15" t="s">
        <v>19</v>
      </c>
      <c r="M12" s="15" t="s">
        <v>90</v>
      </c>
      <c r="N12" s="2" t="s">
        <v>20</v>
      </c>
      <c r="O12" s="15" t="s">
        <v>21</v>
      </c>
      <c r="P12" s="15" t="s">
        <v>91</v>
      </c>
      <c r="Q12" s="2" t="s">
        <v>22</v>
      </c>
      <c r="R12" s="15" t="s">
        <v>23</v>
      </c>
      <c r="S12" s="15" t="s">
        <v>92</v>
      </c>
      <c r="T12" s="2" t="s">
        <v>24</v>
      </c>
      <c r="U12" s="15" t="s">
        <v>25</v>
      </c>
      <c r="V12" s="15" t="s">
        <v>93</v>
      </c>
      <c r="W12" s="2" t="s">
        <v>26</v>
      </c>
      <c r="X12" s="15" t="s">
        <v>27</v>
      </c>
      <c r="Y12" s="15" t="s">
        <v>94</v>
      </c>
      <c r="Z12" s="2" t="s">
        <v>28</v>
      </c>
      <c r="AA12" s="15" t="s">
        <v>29</v>
      </c>
      <c r="AB12" s="15" t="s">
        <v>95</v>
      </c>
      <c r="AC12" s="2" t="s">
        <v>30</v>
      </c>
      <c r="AD12" s="2" t="s">
        <v>96</v>
      </c>
      <c r="AE12" s="2" t="s">
        <v>1</v>
      </c>
      <c r="AF12" s="2" t="s">
        <v>2</v>
      </c>
    </row>
    <row r="13" spans="1:32" ht="67.5" x14ac:dyDescent="0.25">
      <c r="A13" s="19" t="s">
        <v>101</v>
      </c>
      <c r="B13" s="19" t="s">
        <v>161</v>
      </c>
      <c r="C13" s="24">
        <f>F13+I13+L13+O13+R13+U13+X13+AA13</f>
        <v>40.9</v>
      </c>
      <c r="D13" s="3" t="s">
        <v>104</v>
      </c>
      <c r="E13" s="7">
        <v>20</v>
      </c>
      <c r="F13" s="17">
        <f>E13*15%</f>
        <v>3</v>
      </c>
      <c r="G13" s="17"/>
      <c r="H13" s="6">
        <v>1</v>
      </c>
      <c r="I13" s="23">
        <v>3</v>
      </c>
      <c r="J13" s="17"/>
      <c r="K13" s="6">
        <f>J13/I13</f>
        <v>0</v>
      </c>
      <c r="L13" s="23">
        <v>4</v>
      </c>
      <c r="M13" s="17"/>
      <c r="N13" s="6">
        <f>M13/L13</f>
        <v>0</v>
      </c>
      <c r="O13" s="23">
        <v>5</v>
      </c>
      <c r="P13" s="17"/>
      <c r="Q13" s="6">
        <f>P13/O13</f>
        <v>0</v>
      </c>
      <c r="R13" s="23">
        <v>5</v>
      </c>
      <c r="S13" s="17"/>
      <c r="T13" s="6">
        <f>S13/R13</f>
        <v>0</v>
      </c>
      <c r="U13" s="23">
        <v>6</v>
      </c>
      <c r="V13" s="17"/>
      <c r="W13" s="6">
        <f>V13/U13</f>
        <v>0</v>
      </c>
      <c r="X13" s="23">
        <f>(E13+F13+I13+L13+O13+R13+U13)*15%</f>
        <v>6.8999999999999995</v>
      </c>
      <c r="Y13" s="17"/>
      <c r="Z13" s="6">
        <f>Y13/X13</f>
        <v>0</v>
      </c>
      <c r="AA13" s="23">
        <v>8</v>
      </c>
      <c r="AB13" s="17"/>
      <c r="AC13" s="6">
        <f>AB13/AA13</f>
        <v>0</v>
      </c>
      <c r="AD13" s="6">
        <f>(G13+J13+M13+P13+S13+V13+Y13+AB13)/C13</f>
        <v>0</v>
      </c>
      <c r="AE13" s="13" t="s">
        <v>106</v>
      </c>
      <c r="AF13" s="7"/>
    </row>
    <row r="14" spans="1:32" x14ac:dyDescent="0.25">
      <c r="A14" s="34" t="s">
        <v>102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</row>
    <row r="15" spans="1:32" ht="38.25" x14ac:dyDescent="0.25">
      <c r="A15" s="2" t="s">
        <v>57</v>
      </c>
      <c r="B15" s="2" t="s">
        <v>145</v>
      </c>
      <c r="C15" s="2" t="s">
        <v>58</v>
      </c>
      <c r="D15" s="2" t="s">
        <v>0</v>
      </c>
      <c r="E15" s="15" t="s">
        <v>15</v>
      </c>
      <c r="F15" s="15" t="s">
        <v>16</v>
      </c>
      <c r="G15" s="15" t="s">
        <v>87</v>
      </c>
      <c r="H15" s="2" t="s">
        <v>97</v>
      </c>
      <c r="I15" s="15" t="s">
        <v>17</v>
      </c>
      <c r="J15" s="15" t="s">
        <v>89</v>
      </c>
      <c r="K15" s="2" t="s">
        <v>18</v>
      </c>
      <c r="L15" s="15" t="s">
        <v>19</v>
      </c>
      <c r="M15" s="15" t="s">
        <v>90</v>
      </c>
      <c r="N15" s="2" t="s">
        <v>20</v>
      </c>
      <c r="O15" s="15" t="s">
        <v>21</v>
      </c>
      <c r="P15" s="15" t="s">
        <v>91</v>
      </c>
      <c r="Q15" s="2" t="s">
        <v>22</v>
      </c>
      <c r="R15" s="15" t="s">
        <v>23</v>
      </c>
      <c r="S15" s="15" t="s">
        <v>92</v>
      </c>
      <c r="T15" s="2" t="s">
        <v>24</v>
      </c>
      <c r="U15" s="15" t="s">
        <v>25</v>
      </c>
      <c r="V15" s="15" t="s">
        <v>93</v>
      </c>
      <c r="W15" s="2" t="s">
        <v>26</v>
      </c>
      <c r="X15" s="15" t="s">
        <v>27</v>
      </c>
      <c r="Y15" s="15" t="s">
        <v>94</v>
      </c>
      <c r="Z15" s="2" t="s">
        <v>28</v>
      </c>
      <c r="AA15" s="15" t="s">
        <v>29</v>
      </c>
      <c r="AB15" s="15" t="s">
        <v>95</v>
      </c>
      <c r="AC15" s="2" t="s">
        <v>30</v>
      </c>
      <c r="AD15" s="2" t="s">
        <v>96</v>
      </c>
      <c r="AE15" s="2" t="s">
        <v>1</v>
      </c>
      <c r="AF15" s="2" t="s">
        <v>2</v>
      </c>
    </row>
    <row r="16" spans="1:32" ht="54" x14ac:dyDescent="0.25">
      <c r="A16" s="19" t="s">
        <v>103</v>
      </c>
      <c r="B16" s="19" t="s">
        <v>162</v>
      </c>
      <c r="C16" s="3">
        <v>32</v>
      </c>
      <c r="D16" s="3" t="s">
        <v>105</v>
      </c>
      <c r="E16" s="7">
        <v>10</v>
      </c>
      <c r="F16" s="17"/>
      <c r="G16" s="17"/>
      <c r="H16" s="6">
        <v>1</v>
      </c>
      <c r="I16" s="17"/>
      <c r="J16" s="17"/>
      <c r="K16" s="6" t="e">
        <f>J16/I16</f>
        <v>#DIV/0!</v>
      </c>
      <c r="L16" s="17"/>
      <c r="M16" s="17"/>
      <c r="N16" s="6" t="e">
        <f>M16/L16</f>
        <v>#DIV/0!</v>
      </c>
      <c r="O16" s="17"/>
      <c r="P16" s="17"/>
      <c r="Q16" s="6" t="e">
        <f>P16/O16</f>
        <v>#DIV/0!</v>
      </c>
      <c r="R16" s="17"/>
      <c r="S16" s="17"/>
      <c r="T16" s="6" t="e">
        <f>S16/R16</f>
        <v>#DIV/0!</v>
      </c>
      <c r="U16" s="17"/>
      <c r="V16" s="17"/>
      <c r="W16" s="6" t="e">
        <f>V16/U16</f>
        <v>#DIV/0!</v>
      </c>
      <c r="X16" s="17"/>
      <c r="Y16" s="17"/>
      <c r="Z16" s="6" t="e">
        <f>Y16/X16</f>
        <v>#DIV/0!</v>
      </c>
      <c r="AA16" s="17"/>
      <c r="AB16" s="17"/>
      <c r="AC16" s="6" t="e">
        <f>AB16/AA16</f>
        <v>#DIV/0!</v>
      </c>
      <c r="AD16" s="6">
        <f>(G16+J16+M16+P16+S16+V16+Y16+AB16)/C16</f>
        <v>0</v>
      </c>
      <c r="AE16" s="21" t="s">
        <v>106</v>
      </c>
      <c r="AF16" s="7"/>
    </row>
    <row r="17" spans="1:32" x14ac:dyDescent="0.25">
      <c r="A17" s="34" t="s">
        <v>107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</row>
    <row r="18" spans="1:32" ht="38.25" x14ac:dyDescent="0.25">
      <c r="A18" s="2" t="s">
        <v>57</v>
      </c>
      <c r="B18" s="2" t="s">
        <v>145</v>
      </c>
      <c r="C18" s="2" t="s">
        <v>58</v>
      </c>
      <c r="D18" s="2" t="s">
        <v>0</v>
      </c>
      <c r="E18" s="15" t="s">
        <v>15</v>
      </c>
      <c r="F18" s="15" t="s">
        <v>16</v>
      </c>
      <c r="G18" s="15" t="s">
        <v>87</v>
      </c>
      <c r="H18" s="2" t="s">
        <v>97</v>
      </c>
      <c r="I18" s="15" t="s">
        <v>17</v>
      </c>
      <c r="J18" s="15" t="s">
        <v>89</v>
      </c>
      <c r="K18" s="2" t="s">
        <v>18</v>
      </c>
      <c r="L18" s="15" t="s">
        <v>19</v>
      </c>
      <c r="M18" s="15" t="s">
        <v>90</v>
      </c>
      <c r="N18" s="2" t="s">
        <v>20</v>
      </c>
      <c r="O18" s="15" t="s">
        <v>21</v>
      </c>
      <c r="P18" s="15" t="s">
        <v>91</v>
      </c>
      <c r="Q18" s="2" t="s">
        <v>22</v>
      </c>
      <c r="R18" s="15" t="s">
        <v>23</v>
      </c>
      <c r="S18" s="15" t="s">
        <v>92</v>
      </c>
      <c r="T18" s="2" t="s">
        <v>24</v>
      </c>
      <c r="U18" s="15" t="s">
        <v>25</v>
      </c>
      <c r="V18" s="15" t="s">
        <v>93</v>
      </c>
      <c r="W18" s="2" t="s">
        <v>26</v>
      </c>
      <c r="X18" s="15" t="s">
        <v>27</v>
      </c>
      <c r="Y18" s="15" t="s">
        <v>94</v>
      </c>
      <c r="Z18" s="2" t="s">
        <v>28</v>
      </c>
      <c r="AA18" s="15" t="s">
        <v>29</v>
      </c>
      <c r="AB18" s="15" t="s">
        <v>95</v>
      </c>
      <c r="AC18" s="2" t="s">
        <v>30</v>
      </c>
      <c r="AD18" s="2" t="s">
        <v>96</v>
      </c>
      <c r="AE18" s="2" t="s">
        <v>1</v>
      </c>
      <c r="AF18" s="2" t="s">
        <v>2</v>
      </c>
    </row>
    <row r="19" spans="1:32" ht="67.5" x14ac:dyDescent="0.25">
      <c r="A19" s="19" t="s">
        <v>108</v>
      </c>
      <c r="B19" s="19" t="s">
        <v>163</v>
      </c>
      <c r="C19" s="3">
        <v>10</v>
      </c>
      <c r="D19" s="3" t="s">
        <v>109</v>
      </c>
      <c r="E19" s="7">
        <v>2</v>
      </c>
      <c r="F19" s="17"/>
      <c r="G19" s="17"/>
      <c r="H19" s="6">
        <v>1</v>
      </c>
      <c r="I19" s="17"/>
      <c r="J19" s="17"/>
      <c r="K19" s="6" t="e">
        <f>J19/I19</f>
        <v>#DIV/0!</v>
      </c>
      <c r="L19" s="17"/>
      <c r="M19" s="17"/>
      <c r="N19" s="6" t="e">
        <f>M19/L19</f>
        <v>#DIV/0!</v>
      </c>
      <c r="O19" s="17"/>
      <c r="P19" s="17"/>
      <c r="Q19" s="6" t="e">
        <f>P19/O19</f>
        <v>#DIV/0!</v>
      </c>
      <c r="R19" s="17"/>
      <c r="S19" s="17"/>
      <c r="T19" s="6" t="e">
        <f>S19/R19</f>
        <v>#DIV/0!</v>
      </c>
      <c r="U19" s="17"/>
      <c r="V19" s="17"/>
      <c r="W19" s="6" t="e">
        <f>V19/U19</f>
        <v>#DIV/0!</v>
      </c>
      <c r="X19" s="17"/>
      <c r="Y19" s="17"/>
      <c r="Z19" s="6" t="e">
        <f>Y19/X19</f>
        <v>#DIV/0!</v>
      </c>
      <c r="AA19" s="17"/>
      <c r="AB19" s="17"/>
      <c r="AC19" s="6" t="e">
        <f>AB19/AA19</f>
        <v>#DIV/0!</v>
      </c>
      <c r="AD19" s="6">
        <f>(G19+J19+M19+P19+S19+V19+Y19+AB19)/C19</f>
        <v>0</v>
      </c>
      <c r="AE19" s="21" t="s">
        <v>106</v>
      </c>
      <c r="AF19" s="7"/>
    </row>
    <row r="20" spans="1:32" x14ac:dyDescent="0.25">
      <c r="H20" s="46">
        <f>AVERAGE(H19,H16,H13)</f>
        <v>1</v>
      </c>
    </row>
  </sheetData>
  <mergeCells count="7">
    <mergeCell ref="A14:AF14"/>
    <mergeCell ref="A17:AF17"/>
    <mergeCell ref="R1:AF6"/>
    <mergeCell ref="A8:AF8"/>
    <mergeCell ref="A9:AF9"/>
    <mergeCell ref="A10:AF10"/>
    <mergeCell ref="A11:AF11"/>
  </mergeCells>
  <conditionalFormatting sqref="H13">
    <cfRule type="cellIs" dxfId="403" priority="78" operator="between">
      <formula>0.9</formula>
      <formula>1</formula>
    </cfRule>
    <cfRule type="cellIs" dxfId="402" priority="79" operator="between">
      <formula>0.7</formula>
      <formula>0.89</formula>
    </cfRule>
    <cfRule type="cellIs" dxfId="401" priority="80" operator="between">
      <formula>0.5</formula>
      <formula>0.69</formula>
    </cfRule>
    <cfRule type="cellIs" dxfId="400" priority="81" operator="between">
      <formula>0.01</formula>
      <formula>0.49</formula>
    </cfRule>
  </conditionalFormatting>
  <conditionalFormatting sqref="H16 AC16:AD16 Z16 W16 T16 Q16 N16 K16">
    <cfRule type="cellIs" dxfId="399" priority="70" operator="between">
      <formula>0.9</formula>
      <formula>1</formula>
    </cfRule>
    <cfRule type="cellIs" dxfId="398" priority="71" operator="between">
      <formula>0.7</formula>
      <formula>0.89</formula>
    </cfRule>
    <cfRule type="cellIs" dxfId="397" priority="72" operator="between">
      <formula>0.5</formula>
      <formula>0.69</formula>
    </cfRule>
    <cfRule type="cellIs" dxfId="396" priority="73" operator="between">
      <formula>0.01</formula>
      <formula>0.49</formula>
    </cfRule>
  </conditionalFormatting>
  <conditionalFormatting sqref="H19 AC19:AD19 Z19 W19 T19 Q19 N19 K19">
    <cfRule type="cellIs" dxfId="395" priority="62" operator="between">
      <formula>0.9</formula>
      <formula>1</formula>
    </cfRule>
    <cfRule type="cellIs" dxfId="394" priority="63" operator="between">
      <formula>0.7</formula>
      <formula>0.89</formula>
    </cfRule>
    <cfRule type="cellIs" dxfId="393" priority="64" operator="between">
      <formula>0.5</formula>
      <formula>0.69</formula>
    </cfRule>
    <cfRule type="cellIs" dxfId="392" priority="65" operator="between">
      <formula>0.01</formula>
      <formula>0.49</formula>
    </cfRule>
  </conditionalFormatting>
  <conditionalFormatting sqref="K13">
    <cfRule type="cellIs" dxfId="391" priority="34" operator="between">
      <formula>0.9</formula>
      <formula>1</formula>
    </cfRule>
    <cfRule type="cellIs" dxfId="390" priority="35" operator="between">
      <formula>0.7</formula>
      <formula>0.89</formula>
    </cfRule>
    <cfRule type="cellIs" dxfId="389" priority="36" operator="between">
      <formula>0.5</formula>
      <formula>0.69</formula>
    </cfRule>
    <cfRule type="cellIs" dxfId="388" priority="37" operator="between">
      <formula>0.01</formula>
      <formula>0.49</formula>
    </cfRule>
  </conditionalFormatting>
  <conditionalFormatting sqref="N13">
    <cfRule type="cellIs" dxfId="387" priority="30" operator="between">
      <formula>0.9</formula>
      <formula>1</formula>
    </cfRule>
    <cfRule type="cellIs" dxfId="386" priority="31" operator="between">
      <formula>0.7</formula>
      <formula>0.89</formula>
    </cfRule>
    <cfRule type="cellIs" dxfId="385" priority="32" operator="between">
      <formula>0.5</formula>
      <formula>0.69</formula>
    </cfRule>
    <cfRule type="cellIs" dxfId="384" priority="33" operator="between">
      <formula>0.01</formula>
      <formula>0.49</formula>
    </cfRule>
  </conditionalFormatting>
  <conditionalFormatting sqref="Q13">
    <cfRule type="cellIs" dxfId="383" priority="26" operator="between">
      <formula>0.9</formula>
      <formula>1</formula>
    </cfRule>
    <cfRule type="cellIs" dxfId="382" priority="27" operator="between">
      <formula>0.7</formula>
      <formula>0.89</formula>
    </cfRule>
    <cfRule type="cellIs" dxfId="381" priority="28" operator="between">
      <formula>0.5</formula>
      <formula>0.69</formula>
    </cfRule>
    <cfRule type="cellIs" dxfId="380" priority="29" operator="between">
      <formula>0.01</formula>
      <formula>0.49</formula>
    </cfRule>
  </conditionalFormatting>
  <conditionalFormatting sqref="T13">
    <cfRule type="cellIs" dxfId="379" priority="22" operator="between">
      <formula>0.9</formula>
      <formula>1</formula>
    </cfRule>
    <cfRule type="cellIs" dxfId="378" priority="23" operator="between">
      <formula>0.7</formula>
      <formula>0.89</formula>
    </cfRule>
    <cfRule type="cellIs" dxfId="377" priority="24" operator="between">
      <formula>0.5</formula>
      <formula>0.69</formula>
    </cfRule>
    <cfRule type="cellIs" dxfId="376" priority="25" operator="between">
      <formula>0.01</formula>
      <formula>0.49</formula>
    </cfRule>
  </conditionalFormatting>
  <conditionalFormatting sqref="W13">
    <cfRule type="cellIs" dxfId="375" priority="18" operator="between">
      <formula>0.9</formula>
      <formula>1</formula>
    </cfRule>
    <cfRule type="cellIs" dxfId="374" priority="19" operator="between">
      <formula>0.7</formula>
      <formula>0.89</formula>
    </cfRule>
    <cfRule type="cellIs" dxfId="373" priority="20" operator="between">
      <formula>0.5</formula>
      <formula>0.69</formula>
    </cfRule>
    <cfRule type="cellIs" dxfId="372" priority="21" operator="between">
      <formula>0.01</formula>
      <formula>0.49</formula>
    </cfRule>
  </conditionalFormatting>
  <conditionalFormatting sqref="Z13">
    <cfRule type="cellIs" dxfId="371" priority="14" operator="between">
      <formula>0.9</formula>
      <formula>1</formula>
    </cfRule>
    <cfRule type="cellIs" dxfId="370" priority="15" operator="between">
      <formula>0.7</formula>
      <formula>0.89</formula>
    </cfRule>
    <cfRule type="cellIs" dxfId="369" priority="16" operator="between">
      <formula>0.5</formula>
      <formula>0.69</formula>
    </cfRule>
    <cfRule type="cellIs" dxfId="368" priority="17" operator="between">
      <formula>0.01</formula>
      <formula>0.49</formula>
    </cfRule>
  </conditionalFormatting>
  <conditionalFormatting sqref="AC13">
    <cfRule type="cellIs" dxfId="367" priority="10" operator="between">
      <formula>0.9</formula>
      <formula>1</formula>
    </cfRule>
    <cfRule type="cellIs" dxfId="366" priority="11" operator="between">
      <formula>0.7</formula>
      <formula>0.89</formula>
    </cfRule>
    <cfRule type="cellIs" dxfId="365" priority="12" operator="between">
      <formula>0.5</formula>
      <formula>0.69</formula>
    </cfRule>
    <cfRule type="cellIs" dxfId="364" priority="13" operator="between">
      <formula>0.01</formula>
      <formula>0.49</formula>
    </cfRule>
  </conditionalFormatting>
  <conditionalFormatting sqref="AD13">
    <cfRule type="cellIs" dxfId="363" priority="1" operator="greaterThanOrEqual">
      <formula>0.9</formula>
    </cfRule>
    <cfRule type="cellIs" dxfId="362" priority="2" operator="between">
      <formula>0.7</formula>
      <formula>0.89</formula>
    </cfRule>
    <cfRule type="cellIs" dxfId="361" priority="3" operator="between">
      <formula>0.5</formula>
      <formula>0.69</formula>
    </cfRule>
    <cfRule type="cellIs" dxfId="360" priority="4" operator="between">
      <formula>0.01</formula>
      <formula>0.49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125" scale="91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5"/>
  <sheetViews>
    <sheetView topLeftCell="A20" zoomScale="115" zoomScaleNormal="115" workbookViewId="0">
      <selection activeCell="H25" sqref="H25"/>
    </sheetView>
  </sheetViews>
  <sheetFormatPr baseColWidth="10" defaultColWidth="11.42578125" defaultRowHeight="13.5" x14ac:dyDescent="0.25"/>
  <cols>
    <col min="1" max="2" width="26.5703125" style="1" customWidth="1"/>
    <col min="3" max="3" width="10.28515625" style="1" customWidth="1"/>
    <col min="4" max="4" width="14" style="16" customWidth="1"/>
    <col min="5" max="5" width="8.42578125" style="14" customWidth="1"/>
    <col min="6" max="6" width="7" style="14" customWidth="1"/>
    <col min="7" max="7" width="11.28515625" style="14" customWidth="1"/>
    <col min="8" max="8" width="12" style="1" customWidth="1"/>
    <col min="9" max="9" width="6.5703125" style="14" customWidth="1"/>
    <col min="10" max="10" width="10.28515625" style="14" customWidth="1"/>
    <col min="11" max="11" width="9.85546875" style="1" customWidth="1"/>
    <col min="12" max="12" width="6.5703125" style="14" customWidth="1"/>
    <col min="13" max="13" width="9.28515625" style="14" customWidth="1"/>
    <col min="14" max="14" width="9.85546875" style="1" customWidth="1"/>
    <col min="15" max="15" width="6.5703125" style="14" customWidth="1"/>
    <col min="16" max="16" width="9.28515625" style="14" customWidth="1"/>
    <col min="17" max="17" width="9.85546875" style="1" customWidth="1"/>
    <col min="18" max="18" width="6.5703125" style="14" customWidth="1"/>
    <col min="19" max="19" width="9.28515625" style="14" customWidth="1"/>
    <col min="20" max="20" width="9.85546875" style="1" customWidth="1"/>
    <col min="21" max="21" width="6.5703125" style="14" customWidth="1"/>
    <col min="22" max="22" width="9.28515625" style="14" customWidth="1"/>
    <col min="23" max="23" width="9.85546875" style="1" customWidth="1"/>
    <col min="24" max="24" width="6.5703125" style="14" customWidth="1"/>
    <col min="25" max="25" width="9.28515625" style="14" customWidth="1"/>
    <col min="26" max="26" width="9.85546875" style="1" customWidth="1"/>
    <col min="27" max="27" width="6.5703125" style="14" customWidth="1"/>
    <col min="28" max="28" width="9.28515625" style="14" customWidth="1"/>
    <col min="29" max="30" width="9.85546875" style="1" customWidth="1"/>
    <col min="31" max="31" width="29.5703125" style="1" bestFit="1" customWidth="1"/>
    <col min="32" max="32" width="24.42578125" style="1" customWidth="1"/>
    <col min="33" max="33" width="11.42578125" style="1"/>
    <col min="34" max="35" width="12.42578125" style="1" bestFit="1" customWidth="1"/>
    <col min="36" max="16384" width="11.42578125" style="1"/>
  </cols>
  <sheetData>
    <row r="1" spans="1:32" x14ac:dyDescent="0.25">
      <c r="R1" s="35" t="s">
        <v>3</v>
      </c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x14ac:dyDescent="0.25"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x14ac:dyDescent="0.25"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x14ac:dyDescent="0.25"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x14ac:dyDescent="0.25"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x14ac:dyDescent="0.25"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8" spans="1:32" x14ac:dyDescent="0.25">
      <c r="A8" s="36" t="s">
        <v>111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8"/>
    </row>
    <row r="9" spans="1:32" x14ac:dyDescent="0.25">
      <c r="A9" s="31" t="s">
        <v>113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3"/>
    </row>
    <row r="10" spans="1:32" ht="28.15" customHeight="1" x14ac:dyDescent="0.25">
      <c r="A10" s="39" t="s">
        <v>112</v>
      </c>
      <c r="B10" s="3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</row>
    <row r="11" spans="1:32" x14ac:dyDescent="0.25">
      <c r="A11" s="34" t="s">
        <v>114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</row>
    <row r="12" spans="1:32" ht="38.25" x14ac:dyDescent="0.25">
      <c r="A12" s="2" t="s">
        <v>57</v>
      </c>
      <c r="B12" s="2" t="s">
        <v>145</v>
      </c>
      <c r="C12" s="2" t="s">
        <v>58</v>
      </c>
      <c r="D12" s="2" t="s">
        <v>0</v>
      </c>
      <c r="E12" s="15" t="s">
        <v>15</v>
      </c>
      <c r="F12" s="15" t="s">
        <v>16</v>
      </c>
      <c r="G12" s="15" t="s">
        <v>87</v>
      </c>
      <c r="H12" s="2" t="s">
        <v>97</v>
      </c>
      <c r="I12" s="15" t="s">
        <v>17</v>
      </c>
      <c r="J12" s="15" t="s">
        <v>89</v>
      </c>
      <c r="K12" s="2" t="s">
        <v>18</v>
      </c>
      <c r="L12" s="15" t="s">
        <v>19</v>
      </c>
      <c r="M12" s="15" t="s">
        <v>90</v>
      </c>
      <c r="N12" s="2" t="s">
        <v>20</v>
      </c>
      <c r="O12" s="15" t="s">
        <v>21</v>
      </c>
      <c r="P12" s="15" t="s">
        <v>91</v>
      </c>
      <c r="Q12" s="2" t="s">
        <v>22</v>
      </c>
      <c r="R12" s="15" t="s">
        <v>23</v>
      </c>
      <c r="S12" s="15" t="s">
        <v>92</v>
      </c>
      <c r="T12" s="2" t="s">
        <v>24</v>
      </c>
      <c r="U12" s="15" t="s">
        <v>25</v>
      </c>
      <c r="V12" s="15" t="s">
        <v>93</v>
      </c>
      <c r="W12" s="2" t="s">
        <v>26</v>
      </c>
      <c r="X12" s="15" t="s">
        <v>27</v>
      </c>
      <c r="Y12" s="15" t="s">
        <v>94</v>
      </c>
      <c r="Z12" s="2" t="s">
        <v>28</v>
      </c>
      <c r="AA12" s="15" t="s">
        <v>29</v>
      </c>
      <c r="AB12" s="15" t="s">
        <v>95</v>
      </c>
      <c r="AC12" s="2" t="s">
        <v>30</v>
      </c>
      <c r="AD12" s="2" t="s">
        <v>96</v>
      </c>
      <c r="AE12" s="2" t="s">
        <v>1</v>
      </c>
      <c r="AF12" s="2" t="s">
        <v>2</v>
      </c>
    </row>
    <row r="13" spans="1:32" ht="54" x14ac:dyDescent="0.25">
      <c r="A13" s="19" t="s">
        <v>115</v>
      </c>
      <c r="B13" s="19" t="s">
        <v>164</v>
      </c>
      <c r="C13" s="24">
        <v>32</v>
      </c>
      <c r="D13" s="3" t="s">
        <v>119</v>
      </c>
      <c r="E13" s="7">
        <v>1</v>
      </c>
      <c r="F13" s="17"/>
      <c r="G13" s="17"/>
      <c r="H13" s="6">
        <v>1</v>
      </c>
      <c r="I13" s="17"/>
      <c r="J13" s="17"/>
      <c r="K13" s="6" t="e">
        <f>J13/I13</f>
        <v>#DIV/0!</v>
      </c>
      <c r="L13" s="17"/>
      <c r="M13" s="17"/>
      <c r="N13" s="6" t="e">
        <f>M13/L13</f>
        <v>#DIV/0!</v>
      </c>
      <c r="O13" s="17"/>
      <c r="P13" s="17"/>
      <c r="Q13" s="6" t="e">
        <f>P13/O13</f>
        <v>#DIV/0!</v>
      </c>
      <c r="R13" s="17"/>
      <c r="S13" s="17"/>
      <c r="T13" s="6" t="e">
        <f>S13/R13</f>
        <v>#DIV/0!</v>
      </c>
      <c r="U13" s="17"/>
      <c r="V13" s="17"/>
      <c r="W13" s="6" t="e">
        <f>V13/U13</f>
        <v>#DIV/0!</v>
      </c>
      <c r="X13" s="17"/>
      <c r="Y13" s="17"/>
      <c r="Z13" s="6" t="e">
        <f>Y13/X13</f>
        <v>#DIV/0!</v>
      </c>
      <c r="AA13" s="17"/>
      <c r="AB13" s="17"/>
      <c r="AC13" s="6" t="e">
        <f>AB13/AA13</f>
        <v>#DIV/0!</v>
      </c>
      <c r="AD13" s="6">
        <f>(G13+J13+M13+P13+S13+V13+Y13+AB13)/C13</f>
        <v>0</v>
      </c>
      <c r="AE13" s="13" t="s">
        <v>123</v>
      </c>
      <c r="AF13" s="7"/>
    </row>
    <row r="14" spans="1:32" ht="40.5" x14ac:dyDescent="0.25">
      <c r="A14" s="19" t="s">
        <v>116</v>
      </c>
      <c r="B14" s="19" t="s">
        <v>165</v>
      </c>
      <c r="C14" s="24"/>
      <c r="D14" s="3" t="s">
        <v>120</v>
      </c>
      <c r="E14" s="7">
        <v>144</v>
      </c>
      <c r="F14" s="17"/>
      <c r="G14" s="17"/>
      <c r="H14" s="6">
        <v>1</v>
      </c>
      <c r="I14" s="17"/>
      <c r="J14" s="17"/>
      <c r="K14" s="6" t="e">
        <f>J14/I14</f>
        <v>#DIV/0!</v>
      </c>
      <c r="L14" s="17"/>
      <c r="M14" s="17"/>
      <c r="N14" s="6" t="e">
        <f>M14/L14</f>
        <v>#DIV/0!</v>
      </c>
      <c r="O14" s="17"/>
      <c r="P14" s="17"/>
      <c r="Q14" s="6" t="e">
        <f>P14/O14</f>
        <v>#DIV/0!</v>
      </c>
      <c r="R14" s="17"/>
      <c r="S14" s="17"/>
      <c r="T14" s="6" t="e">
        <f>S14/R14</f>
        <v>#DIV/0!</v>
      </c>
      <c r="U14" s="17"/>
      <c r="V14" s="17"/>
      <c r="W14" s="6" t="e">
        <f>V14/U14</f>
        <v>#DIV/0!</v>
      </c>
      <c r="X14" s="17"/>
      <c r="Y14" s="17"/>
      <c r="Z14" s="6" t="e">
        <f>Y14/X14</f>
        <v>#DIV/0!</v>
      </c>
      <c r="AA14" s="17"/>
      <c r="AB14" s="17"/>
      <c r="AC14" s="6" t="e">
        <f>AB14/AA14</f>
        <v>#DIV/0!</v>
      </c>
      <c r="AD14" s="6" t="e">
        <f>(G14+J14+M14+P14+S14+V14+Y14+AB14)/C14</f>
        <v>#DIV/0!</v>
      </c>
      <c r="AE14" s="13" t="s">
        <v>123</v>
      </c>
      <c r="AF14" s="7"/>
    </row>
    <row r="15" spans="1:32" ht="54" x14ac:dyDescent="0.25">
      <c r="A15" s="19" t="s">
        <v>117</v>
      </c>
      <c r="B15" s="19" t="s">
        <v>166</v>
      </c>
      <c r="C15" s="24">
        <v>30</v>
      </c>
      <c r="D15" s="3" t="s">
        <v>121</v>
      </c>
      <c r="E15" s="7">
        <v>2</v>
      </c>
      <c r="F15" s="17"/>
      <c r="G15" s="17"/>
      <c r="H15" s="6">
        <v>1</v>
      </c>
      <c r="I15" s="17"/>
      <c r="J15" s="17"/>
      <c r="K15" s="6" t="e">
        <f>J15/I15</f>
        <v>#DIV/0!</v>
      </c>
      <c r="L15" s="17"/>
      <c r="M15" s="17"/>
      <c r="N15" s="6" t="e">
        <f>M15/L15</f>
        <v>#DIV/0!</v>
      </c>
      <c r="O15" s="17"/>
      <c r="P15" s="17"/>
      <c r="Q15" s="6" t="e">
        <f>P15/O15</f>
        <v>#DIV/0!</v>
      </c>
      <c r="R15" s="17"/>
      <c r="S15" s="17"/>
      <c r="T15" s="6" t="e">
        <f>S15/R15</f>
        <v>#DIV/0!</v>
      </c>
      <c r="U15" s="17"/>
      <c r="V15" s="17"/>
      <c r="W15" s="6" t="e">
        <f>V15/U15</f>
        <v>#DIV/0!</v>
      </c>
      <c r="X15" s="17"/>
      <c r="Y15" s="17"/>
      <c r="Z15" s="6" t="e">
        <f>Y15/X15</f>
        <v>#DIV/0!</v>
      </c>
      <c r="AA15" s="17"/>
      <c r="AB15" s="17"/>
      <c r="AC15" s="6" t="e">
        <f>AB15/AA15</f>
        <v>#DIV/0!</v>
      </c>
      <c r="AD15" s="6">
        <f>(G15+J15+M15+P15+S15+V15+Y15+AB15)/C15</f>
        <v>0</v>
      </c>
      <c r="AE15" s="13" t="s">
        <v>123</v>
      </c>
      <c r="AF15" s="7"/>
    </row>
    <row r="16" spans="1:32" ht="67.5" x14ac:dyDescent="0.25">
      <c r="A16" s="19" t="s">
        <v>118</v>
      </c>
      <c r="B16" s="19" t="s">
        <v>167</v>
      </c>
      <c r="C16" s="24">
        <v>40</v>
      </c>
      <c r="D16" s="3" t="s">
        <v>122</v>
      </c>
      <c r="E16" s="7">
        <v>1</v>
      </c>
      <c r="F16" s="17"/>
      <c r="G16" s="17"/>
      <c r="H16" s="6">
        <v>1</v>
      </c>
      <c r="I16" s="17"/>
      <c r="J16" s="17"/>
      <c r="K16" s="6" t="e">
        <f>J16/I16</f>
        <v>#DIV/0!</v>
      </c>
      <c r="L16" s="17"/>
      <c r="M16" s="17"/>
      <c r="N16" s="6" t="e">
        <f>M16/L16</f>
        <v>#DIV/0!</v>
      </c>
      <c r="O16" s="17"/>
      <c r="P16" s="17"/>
      <c r="Q16" s="6" t="e">
        <f>P16/O16</f>
        <v>#DIV/0!</v>
      </c>
      <c r="R16" s="17"/>
      <c r="S16" s="17"/>
      <c r="T16" s="6" t="e">
        <f>S16/R16</f>
        <v>#DIV/0!</v>
      </c>
      <c r="U16" s="17"/>
      <c r="V16" s="17"/>
      <c r="W16" s="6" t="e">
        <f>V16/U16</f>
        <v>#DIV/0!</v>
      </c>
      <c r="X16" s="17"/>
      <c r="Y16" s="17"/>
      <c r="Z16" s="6" t="e">
        <f>Y16/X16</f>
        <v>#DIV/0!</v>
      </c>
      <c r="AA16" s="17"/>
      <c r="AB16" s="17"/>
      <c r="AC16" s="6" t="e">
        <f>AB16/AA16</f>
        <v>#DIV/0!</v>
      </c>
      <c r="AD16" s="6">
        <f>(G16+J16+M16+P16+S16+V16+Y16+AB16)/C16</f>
        <v>0</v>
      </c>
      <c r="AE16" s="13" t="s">
        <v>123</v>
      </c>
      <c r="AF16" s="7"/>
    </row>
    <row r="17" spans="1:32" x14ac:dyDescent="0.25">
      <c r="A17" s="34" t="s">
        <v>124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</row>
    <row r="18" spans="1:32" ht="38.25" x14ac:dyDescent="0.25">
      <c r="A18" s="2" t="s">
        <v>57</v>
      </c>
      <c r="B18" s="2" t="s">
        <v>145</v>
      </c>
      <c r="C18" s="2" t="s">
        <v>58</v>
      </c>
      <c r="D18" s="2" t="s">
        <v>0</v>
      </c>
      <c r="E18" s="15" t="s">
        <v>15</v>
      </c>
      <c r="F18" s="15" t="s">
        <v>16</v>
      </c>
      <c r="G18" s="15" t="s">
        <v>87</v>
      </c>
      <c r="H18" s="2" t="s">
        <v>97</v>
      </c>
      <c r="I18" s="15" t="s">
        <v>17</v>
      </c>
      <c r="J18" s="15" t="s">
        <v>89</v>
      </c>
      <c r="K18" s="2" t="s">
        <v>18</v>
      </c>
      <c r="L18" s="15" t="s">
        <v>19</v>
      </c>
      <c r="M18" s="15" t="s">
        <v>90</v>
      </c>
      <c r="N18" s="2" t="s">
        <v>20</v>
      </c>
      <c r="O18" s="15" t="s">
        <v>21</v>
      </c>
      <c r="P18" s="15" t="s">
        <v>91</v>
      </c>
      <c r="Q18" s="2" t="s">
        <v>22</v>
      </c>
      <c r="R18" s="15" t="s">
        <v>23</v>
      </c>
      <c r="S18" s="15" t="s">
        <v>92</v>
      </c>
      <c r="T18" s="2" t="s">
        <v>24</v>
      </c>
      <c r="U18" s="15" t="s">
        <v>25</v>
      </c>
      <c r="V18" s="15" t="s">
        <v>93</v>
      </c>
      <c r="W18" s="2" t="s">
        <v>26</v>
      </c>
      <c r="X18" s="15" t="s">
        <v>27</v>
      </c>
      <c r="Y18" s="15" t="s">
        <v>94</v>
      </c>
      <c r="Z18" s="2" t="s">
        <v>28</v>
      </c>
      <c r="AA18" s="15" t="s">
        <v>29</v>
      </c>
      <c r="AB18" s="15" t="s">
        <v>95</v>
      </c>
      <c r="AC18" s="2" t="s">
        <v>30</v>
      </c>
      <c r="AD18" s="2" t="s">
        <v>96</v>
      </c>
      <c r="AE18" s="2" t="s">
        <v>1</v>
      </c>
      <c r="AF18" s="2" t="s">
        <v>2</v>
      </c>
    </row>
    <row r="19" spans="1:32" ht="67.5" x14ac:dyDescent="0.25">
      <c r="A19" s="19" t="s">
        <v>125</v>
      </c>
      <c r="B19" s="19" t="s">
        <v>168</v>
      </c>
      <c r="C19" s="3">
        <v>249</v>
      </c>
      <c r="D19" s="3" t="s">
        <v>126</v>
      </c>
      <c r="E19" s="7">
        <v>30</v>
      </c>
      <c r="F19" s="17"/>
      <c r="G19" s="17"/>
      <c r="H19" s="6">
        <v>1</v>
      </c>
      <c r="I19" s="17"/>
      <c r="J19" s="17"/>
      <c r="K19" s="6" t="e">
        <f>J19/I19</f>
        <v>#DIV/0!</v>
      </c>
      <c r="L19" s="17"/>
      <c r="M19" s="17"/>
      <c r="N19" s="6" t="e">
        <f>M19/L19</f>
        <v>#DIV/0!</v>
      </c>
      <c r="O19" s="17"/>
      <c r="P19" s="17"/>
      <c r="Q19" s="6" t="e">
        <f>P19/O19</f>
        <v>#DIV/0!</v>
      </c>
      <c r="R19" s="17"/>
      <c r="S19" s="17"/>
      <c r="T19" s="6" t="e">
        <f>S19/R19</f>
        <v>#DIV/0!</v>
      </c>
      <c r="U19" s="17"/>
      <c r="V19" s="17"/>
      <c r="W19" s="6" t="e">
        <f>V19/U19</f>
        <v>#DIV/0!</v>
      </c>
      <c r="X19" s="17"/>
      <c r="Y19" s="17"/>
      <c r="Z19" s="6" t="e">
        <f>Y19/X19</f>
        <v>#DIV/0!</v>
      </c>
      <c r="AA19" s="17"/>
      <c r="AB19" s="17"/>
      <c r="AC19" s="6" t="e">
        <f>AB19/AA19</f>
        <v>#DIV/0!</v>
      </c>
      <c r="AD19" s="6">
        <f>(G19+J19+M19+P19+S19+V19+Y19+AB19)/C19</f>
        <v>0</v>
      </c>
      <c r="AE19" s="13" t="s">
        <v>123</v>
      </c>
      <c r="AF19" s="7"/>
    </row>
    <row r="20" spans="1:32" x14ac:dyDescent="0.25">
      <c r="A20" s="31" t="s">
        <v>132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3"/>
    </row>
    <row r="21" spans="1:32" x14ac:dyDescent="0.25">
      <c r="A21" s="27" t="s">
        <v>171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</row>
    <row r="22" spans="1:32" ht="38.25" x14ac:dyDescent="0.25">
      <c r="A22" s="2" t="s">
        <v>57</v>
      </c>
      <c r="B22" s="2" t="s">
        <v>145</v>
      </c>
      <c r="C22" s="2" t="s">
        <v>58</v>
      </c>
      <c r="D22" s="2" t="s">
        <v>0</v>
      </c>
      <c r="E22" s="15" t="s">
        <v>15</v>
      </c>
      <c r="F22" s="15" t="s">
        <v>16</v>
      </c>
      <c r="G22" s="15" t="s">
        <v>87</v>
      </c>
      <c r="H22" s="2" t="s">
        <v>97</v>
      </c>
      <c r="I22" s="15" t="s">
        <v>17</v>
      </c>
      <c r="J22" s="15" t="s">
        <v>89</v>
      </c>
      <c r="K22" s="2" t="s">
        <v>18</v>
      </c>
      <c r="L22" s="15" t="s">
        <v>19</v>
      </c>
      <c r="M22" s="15" t="s">
        <v>90</v>
      </c>
      <c r="N22" s="2" t="s">
        <v>20</v>
      </c>
      <c r="O22" s="15" t="s">
        <v>21</v>
      </c>
      <c r="P22" s="15" t="s">
        <v>91</v>
      </c>
      <c r="Q22" s="2" t="s">
        <v>22</v>
      </c>
      <c r="R22" s="15" t="s">
        <v>23</v>
      </c>
      <c r="S22" s="15" t="s">
        <v>92</v>
      </c>
      <c r="T22" s="2" t="s">
        <v>24</v>
      </c>
      <c r="U22" s="15" t="s">
        <v>25</v>
      </c>
      <c r="V22" s="15" t="s">
        <v>93</v>
      </c>
      <c r="W22" s="2" t="s">
        <v>26</v>
      </c>
      <c r="X22" s="15" t="s">
        <v>27</v>
      </c>
      <c r="Y22" s="15" t="s">
        <v>94</v>
      </c>
      <c r="Z22" s="2" t="s">
        <v>28</v>
      </c>
      <c r="AA22" s="15" t="s">
        <v>29</v>
      </c>
      <c r="AB22" s="15" t="s">
        <v>95</v>
      </c>
      <c r="AC22" s="2" t="s">
        <v>30</v>
      </c>
      <c r="AD22" s="2" t="s">
        <v>96</v>
      </c>
      <c r="AE22" s="2" t="s">
        <v>1</v>
      </c>
      <c r="AF22" s="2" t="s">
        <v>2</v>
      </c>
    </row>
    <row r="23" spans="1:32" ht="54" x14ac:dyDescent="0.25">
      <c r="A23" s="19" t="s">
        <v>127</v>
      </c>
      <c r="B23" s="19" t="s">
        <v>170</v>
      </c>
      <c r="C23" s="24">
        <v>160</v>
      </c>
      <c r="D23" s="19" t="s">
        <v>129</v>
      </c>
      <c r="E23" s="7">
        <v>11</v>
      </c>
      <c r="F23" s="17"/>
      <c r="G23" s="17"/>
      <c r="H23" s="6">
        <v>1</v>
      </c>
      <c r="I23" s="17"/>
      <c r="J23" s="17"/>
      <c r="K23" s="6" t="e">
        <f>J23/I23</f>
        <v>#DIV/0!</v>
      </c>
      <c r="L23" s="17"/>
      <c r="M23" s="17"/>
      <c r="N23" s="6" t="e">
        <f>M23/L23</f>
        <v>#DIV/0!</v>
      </c>
      <c r="O23" s="17"/>
      <c r="P23" s="17"/>
      <c r="Q23" s="6" t="e">
        <f>P23/O23</f>
        <v>#DIV/0!</v>
      </c>
      <c r="R23" s="17"/>
      <c r="S23" s="17"/>
      <c r="T23" s="6" t="e">
        <f>S23/R23</f>
        <v>#DIV/0!</v>
      </c>
      <c r="U23" s="17"/>
      <c r="V23" s="17"/>
      <c r="W23" s="6" t="e">
        <f>V23/U23</f>
        <v>#DIV/0!</v>
      </c>
      <c r="X23" s="17"/>
      <c r="Y23" s="17"/>
      <c r="Z23" s="6" t="e">
        <f>Y23/X23</f>
        <v>#DIV/0!</v>
      </c>
      <c r="AA23" s="17"/>
      <c r="AB23" s="17"/>
      <c r="AC23" s="6" t="e">
        <f>AB23/AA23</f>
        <v>#DIV/0!</v>
      </c>
      <c r="AD23" s="6">
        <f>(G23+J23+M23+P23+S23+V23+Y23+AB23)/C23</f>
        <v>0</v>
      </c>
      <c r="AE23" s="13" t="s">
        <v>131</v>
      </c>
      <c r="AF23" s="7"/>
    </row>
    <row r="24" spans="1:32" ht="108" x14ac:dyDescent="0.25">
      <c r="A24" s="19" t="s">
        <v>128</v>
      </c>
      <c r="B24" s="19" t="s">
        <v>169</v>
      </c>
      <c r="C24" s="24">
        <v>80</v>
      </c>
      <c r="D24" s="19" t="s">
        <v>130</v>
      </c>
      <c r="E24" s="7">
        <v>7</v>
      </c>
      <c r="F24" s="17"/>
      <c r="G24" s="17"/>
      <c r="H24" s="6">
        <v>1</v>
      </c>
      <c r="I24" s="17"/>
      <c r="J24" s="17"/>
      <c r="K24" s="6" t="e">
        <f>J24/I24</f>
        <v>#DIV/0!</v>
      </c>
      <c r="L24" s="17"/>
      <c r="M24" s="17"/>
      <c r="N24" s="6" t="e">
        <f>M24/L24</f>
        <v>#DIV/0!</v>
      </c>
      <c r="O24" s="17"/>
      <c r="P24" s="17"/>
      <c r="Q24" s="6" t="e">
        <f>P24/O24</f>
        <v>#DIV/0!</v>
      </c>
      <c r="R24" s="17"/>
      <c r="S24" s="17"/>
      <c r="T24" s="6" t="e">
        <f>S24/R24</f>
        <v>#DIV/0!</v>
      </c>
      <c r="U24" s="17"/>
      <c r="V24" s="17"/>
      <c r="W24" s="6" t="e">
        <f>V24/U24</f>
        <v>#DIV/0!</v>
      </c>
      <c r="X24" s="17"/>
      <c r="Y24" s="17"/>
      <c r="Z24" s="6" t="e">
        <f>Y24/X24</f>
        <v>#DIV/0!</v>
      </c>
      <c r="AA24" s="17"/>
      <c r="AB24" s="17"/>
      <c r="AC24" s="6" t="e">
        <f>AB24/AA24</f>
        <v>#DIV/0!</v>
      </c>
      <c r="AD24" s="6">
        <f>(G24+J24+M24+P24+S24+V24+Y24+AB24)/C24</f>
        <v>0</v>
      </c>
      <c r="AE24" s="13" t="s">
        <v>131</v>
      </c>
      <c r="AF24" s="7"/>
    </row>
    <row r="25" spans="1:32" x14ac:dyDescent="0.25">
      <c r="H25" s="46">
        <f>AVERAGE(H23:H24,H19,H13:H16)</f>
        <v>1</v>
      </c>
    </row>
  </sheetData>
  <mergeCells count="8">
    <mergeCell ref="A20:AF20"/>
    <mergeCell ref="A21:AF21"/>
    <mergeCell ref="A17:AF17"/>
    <mergeCell ref="R1:AF6"/>
    <mergeCell ref="A8:AF8"/>
    <mergeCell ref="A9:AF9"/>
    <mergeCell ref="A10:AF10"/>
    <mergeCell ref="A11:AF11"/>
  </mergeCells>
  <conditionalFormatting sqref="H19 AC19:AD19 Z19 W19 T19 Q19 N19 K19">
    <cfRule type="cellIs" dxfId="359" priority="77" operator="between">
      <formula>0.9</formula>
      <formula>1</formula>
    </cfRule>
    <cfRule type="cellIs" dxfId="358" priority="78" operator="between">
      <formula>0.7</formula>
      <formula>0.89</formula>
    </cfRule>
    <cfRule type="cellIs" dxfId="357" priority="79" operator="between">
      <formula>0.5</formula>
      <formula>0.69</formula>
    </cfRule>
    <cfRule type="cellIs" dxfId="356" priority="80" operator="between">
      <formula>0.01</formula>
      <formula>0.49</formula>
    </cfRule>
  </conditionalFormatting>
  <conditionalFormatting sqref="H13 AD14 AC13:AD13 Z13 W13 T13 Q13 N13 K13">
    <cfRule type="cellIs" dxfId="355" priority="61" operator="between">
      <formula>0.9</formula>
      <formula>1</formula>
    </cfRule>
    <cfRule type="cellIs" dxfId="354" priority="62" operator="between">
      <formula>0.7</formula>
      <formula>0.89</formula>
    </cfRule>
    <cfRule type="cellIs" dxfId="353" priority="63" operator="between">
      <formula>0.5</formula>
      <formula>0.69</formula>
    </cfRule>
    <cfRule type="cellIs" dxfId="352" priority="64" operator="between">
      <formula>0.01</formula>
      <formula>0.49</formula>
    </cfRule>
  </conditionalFormatting>
  <conditionalFormatting sqref="H23 AC23:AD23 Z23 W23 T23 Q23 N23 K23">
    <cfRule type="cellIs" dxfId="351" priority="41" operator="between">
      <formula>0.9</formula>
      <formula>1</formula>
    </cfRule>
    <cfRule type="cellIs" dxfId="350" priority="42" operator="between">
      <formula>0.7</formula>
      <formula>0.89</formula>
    </cfRule>
    <cfRule type="cellIs" dxfId="349" priority="43" operator="between">
      <formula>0.5</formula>
      <formula>0.69</formula>
    </cfRule>
    <cfRule type="cellIs" dxfId="348" priority="44" operator="between">
      <formula>0.01</formula>
      <formula>0.49</formula>
    </cfRule>
  </conditionalFormatting>
  <conditionalFormatting sqref="H16 AC16:AD16 Z16 W16 T16 Q16 N16 K16">
    <cfRule type="cellIs" dxfId="347" priority="17" operator="between">
      <formula>0.9</formula>
      <formula>1</formula>
    </cfRule>
    <cfRule type="cellIs" dxfId="346" priority="18" operator="between">
      <formula>0.7</formula>
      <formula>0.89</formula>
    </cfRule>
    <cfRule type="cellIs" dxfId="345" priority="19" operator="between">
      <formula>0.5</formula>
      <formula>0.69</formula>
    </cfRule>
    <cfRule type="cellIs" dxfId="344" priority="20" operator="between">
      <formula>0.01</formula>
      <formula>0.49</formula>
    </cfRule>
  </conditionalFormatting>
  <conditionalFormatting sqref="H24 AC24:AD24 Z24 W24 T24 Q24 N24 K24">
    <cfRule type="cellIs" dxfId="343" priority="5" operator="between">
      <formula>0.9</formula>
      <formula>1</formula>
    </cfRule>
    <cfRule type="cellIs" dxfId="342" priority="6" operator="between">
      <formula>0.7</formula>
      <formula>0.89</formula>
    </cfRule>
    <cfRule type="cellIs" dxfId="341" priority="7" operator="between">
      <formula>0.5</formula>
      <formula>0.69</formula>
    </cfRule>
    <cfRule type="cellIs" dxfId="340" priority="8" operator="between">
      <formula>0.01</formula>
      <formula>0.49</formula>
    </cfRule>
  </conditionalFormatting>
  <conditionalFormatting sqref="H15 AC15:AD15 Z15 W15 T15 Q15 N15 K15">
    <cfRule type="cellIs" dxfId="339" priority="25" operator="between">
      <formula>0.9</formula>
      <formula>1</formula>
    </cfRule>
    <cfRule type="cellIs" dxfId="338" priority="26" operator="between">
      <formula>0.7</formula>
      <formula>0.89</formula>
    </cfRule>
    <cfRule type="cellIs" dxfId="337" priority="27" operator="between">
      <formula>0.5</formula>
      <formula>0.69</formula>
    </cfRule>
    <cfRule type="cellIs" dxfId="336" priority="28" operator="between">
      <formula>0.01</formula>
      <formula>0.49</formula>
    </cfRule>
  </conditionalFormatting>
  <conditionalFormatting sqref="H14 AC14 Z14 W14 T14 Q14 N14 K14">
    <cfRule type="cellIs" dxfId="335" priority="1" operator="between">
      <formula>0.9</formula>
      <formula>1</formula>
    </cfRule>
    <cfRule type="cellIs" dxfId="334" priority="2" operator="between">
      <formula>0.7</formula>
      <formula>0.89</formula>
    </cfRule>
    <cfRule type="cellIs" dxfId="333" priority="3" operator="between">
      <formula>0.5</formula>
      <formula>0.69</formula>
    </cfRule>
    <cfRule type="cellIs" dxfId="332" priority="4" operator="between">
      <formula>0.01</formula>
      <formula>0.49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125" scale="91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"/>
  <sheetViews>
    <sheetView topLeftCell="A42" zoomScaleNormal="100" workbookViewId="0">
      <selection activeCell="H50" sqref="H50"/>
    </sheetView>
  </sheetViews>
  <sheetFormatPr baseColWidth="10" defaultColWidth="11.42578125" defaultRowHeight="13.5" x14ac:dyDescent="0.25"/>
  <cols>
    <col min="1" max="2" width="26.5703125" style="1" customWidth="1"/>
    <col min="3" max="3" width="12.85546875" style="1" customWidth="1"/>
    <col min="4" max="4" width="14" style="16" customWidth="1"/>
    <col min="5" max="5" width="8.42578125" style="14" customWidth="1"/>
    <col min="6" max="6" width="7" style="14" customWidth="1"/>
    <col min="7" max="7" width="11.28515625" style="14" customWidth="1"/>
    <col min="8" max="8" width="12" style="1" customWidth="1"/>
    <col min="9" max="9" width="6.5703125" style="14" customWidth="1"/>
    <col min="10" max="10" width="10.28515625" style="14" customWidth="1"/>
    <col min="11" max="11" width="9.85546875" style="1" customWidth="1"/>
    <col min="12" max="12" width="6.5703125" style="14" customWidth="1"/>
    <col min="13" max="13" width="9.28515625" style="14" customWidth="1"/>
    <col min="14" max="14" width="9.85546875" style="1" customWidth="1"/>
    <col min="15" max="15" width="6.5703125" style="14" customWidth="1"/>
    <col min="16" max="16" width="9.28515625" style="14" customWidth="1"/>
    <col min="17" max="17" width="9.85546875" style="1" customWidth="1"/>
    <col min="18" max="18" width="6.5703125" style="14" customWidth="1"/>
    <col min="19" max="19" width="9.28515625" style="14" customWidth="1"/>
    <col min="20" max="20" width="9.85546875" style="1" customWidth="1"/>
    <col min="21" max="21" width="6.5703125" style="14" customWidth="1"/>
    <col min="22" max="22" width="9.28515625" style="14" customWidth="1"/>
    <col min="23" max="23" width="9.85546875" style="1" customWidth="1"/>
    <col min="24" max="24" width="6.5703125" style="14" customWidth="1"/>
    <col min="25" max="25" width="9.28515625" style="14" customWidth="1"/>
    <col min="26" max="26" width="9.85546875" style="1" customWidth="1"/>
    <col min="27" max="27" width="6.5703125" style="14" customWidth="1"/>
    <col min="28" max="28" width="9.28515625" style="14" customWidth="1"/>
    <col min="29" max="30" width="9.85546875" style="1" customWidth="1"/>
    <col min="31" max="31" width="29.5703125" style="1" bestFit="1" customWidth="1"/>
    <col min="32" max="32" width="24.42578125" style="1" customWidth="1"/>
    <col min="33" max="33" width="11.42578125" style="1"/>
    <col min="34" max="35" width="12.42578125" style="1" bestFit="1" customWidth="1"/>
    <col min="36" max="16384" width="11.42578125" style="1"/>
  </cols>
  <sheetData>
    <row r="1" spans="1:32" x14ac:dyDescent="0.25">
      <c r="R1" s="35" t="s">
        <v>3</v>
      </c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x14ac:dyDescent="0.25"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x14ac:dyDescent="0.25"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x14ac:dyDescent="0.25"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x14ac:dyDescent="0.25"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x14ac:dyDescent="0.25"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8" spans="1:32" x14ac:dyDescent="0.25">
      <c r="A8" s="36" t="s">
        <v>133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8"/>
    </row>
    <row r="9" spans="1:32" x14ac:dyDescent="0.25">
      <c r="A9" s="31" t="s">
        <v>135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3"/>
    </row>
    <row r="10" spans="1:32" ht="28.15" customHeight="1" x14ac:dyDescent="0.25">
      <c r="A10" s="39" t="s">
        <v>134</v>
      </c>
      <c r="B10" s="3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</row>
    <row r="11" spans="1:32" x14ac:dyDescent="0.25">
      <c r="A11" s="34" t="s">
        <v>136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</row>
    <row r="12" spans="1:32" ht="38.25" x14ac:dyDescent="0.25">
      <c r="A12" s="2" t="s">
        <v>57</v>
      </c>
      <c r="B12" s="2" t="s">
        <v>145</v>
      </c>
      <c r="C12" s="2" t="s">
        <v>58</v>
      </c>
      <c r="D12" s="2" t="s">
        <v>0</v>
      </c>
      <c r="E12" s="15" t="s">
        <v>15</v>
      </c>
      <c r="F12" s="15" t="s">
        <v>16</v>
      </c>
      <c r="G12" s="15" t="s">
        <v>87</v>
      </c>
      <c r="H12" s="2" t="s">
        <v>97</v>
      </c>
      <c r="I12" s="15" t="s">
        <v>17</v>
      </c>
      <c r="J12" s="15" t="s">
        <v>89</v>
      </c>
      <c r="K12" s="2" t="s">
        <v>18</v>
      </c>
      <c r="L12" s="15" t="s">
        <v>19</v>
      </c>
      <c r="M12" s="15" t="s">
        <v>90</v>
      </c>
      <c r="N12" s="2" t="s">
        <v>20</v>
      </c>
      <c r="O12" s="15" t="s">
        <v>21</v>
      </c>
      <c r="P12" s="15" t="s">
        <v>91</v>
      </c>
      <c r="Q12" s="2" t="s">
        <v>22</v>
      </c>
      <c r="R12" s="15" t="s">
        <v>23</v>
      </c>
      <c r="S12" s="15" t="s">
        <v>92</v>
      </c>
      <c r="T12" s="2" t="s">
        <v>24</v>
      </c>
      <c r="U12" s="15" t="s">
        <v>25</v>
      </c>
      <c r="V12" s="15" t="s">
        <v>93</v>
      </c>
      <c r="W12" s="2" t="s">
        <v>26</v>
      </c>
      <c r="X12" s="15" t="s">
        <v>27</v>
      </c>
      <c r="Y12" s="15" t="s">
        <v>94</v>
      </c>
      <c r="Z12" s="2" t="s">
        <v>28</v>
      </c>
      <c r="AA12" s="15" t="s">
        <v>29</v>
      </c>
      <c r="AB12" s="15" t="s">
        <v>95</v>
      </c>
      <c r="AC12" s="2" t="s">
        <v>30</v>
      </c>
      <c r="AD12" s="2" t="s">
        <v>96</v>
      </c>
      <c r="AE12" s="2" t="s">
        <v>1</v>
      </c>
      <c r="AF12" s="2" t="s">
        <v>2</v>
      </c>
    </row>
    <row r="13" spans="1:32" ht="67.5" x14ac:dyDescent="0.25">
      <c r="A13" s="19" t="s">
        <v>173</v>
      </c>
      <c r="B13" s="19" t="s">
        <v>172</v>
      </c>
      <c r="C13" s="24">
        <v>36</v>
      </c>
      <c r="D13" s="3" t="s">
        <v>174</v>
      </c>
      <c r="E13" s="7">
        <v>6</v>
      </c>
      <c r="F13" s="17"/>
      <c r="G13" s="17"/>
      <c r="H13" s="6">
        <v>1</v>
      </c>
      <c r="I13" s="17"/>
      <c r="J13" s="17"/>
      <c r="K13" s="6" t="e">
        <f>J13/I13</f>
        <v>#DIV/0!</v>
      </c>
      <c r="L13" s="17"/>
      <c r="M13" s="17"/>
      <c r="N13" s="6" t="e">
        <f>M13/L13</f>
        <v>#DIV/0!</v>
      </c>
      <c r="O13" s="17"/>
      <c r="P13" s="17"/>
      <c r="Q13" s="6" t="e">
        <f>P13/O13</f>
        <v>#DIV/0!</v>
      </c>
      <c r="R13" s="17"/>
      <c r="S13" s="17"/>
      <c r="T13" s="6" t="e">
        <f>S13/R13</f>
        <v>#DIV/0!</v>
      </c>
      <c r="U13" s="17"/>
      <c r="V13" s="17"/>
      <c r="W13" s="6" t="e">
        <f>V13/U13</f>
        <v>#DIV/0!</v>
      </c>
      <c r="X13" s="17"/>
      <c r="Y13" s="17"/>
      <c r="Z13" s="6" t="e">
        <f>Y13/X13</f>
        <v>#DIV/0!</v>
      </c>
      <c r="AA13" s="17"/>
      <c r="AB13" s="17"/>
      <c r="AC13" s="6" t="e">
        <f>AB13/AA13</f>
        <v>#DIV/0!</v>
      </c>
      <c r="AD13" s="6">
        <f>(G13+J13+M13+P13+S13+V13+Y13+AB13)/C13</f>
        <v>0</v>
      </c>
      <c r="AE13" s="13" t="s">
        <v>225</v>
      </c>
      <c r="AF13" s="7"/>
    </row>
    <row r="14" spans="1:32" x14ac:dyDescent="0.25">
      <c r="A14" s="34" t="s">
        <v>137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</row>
    <row r="15" spans="1:32" ht="38.25" x14ac:dyDescent="0.25">
      <c r="A15" s="2" t="s">
        <v>57</v>
      </c>
      <c r="B15" s="2" t="s">
        <v>145</v>
      </c>
      <c r="C15" s="2" t="s">
        <v>58</v>
      </c>
      <c r="D15" s="2" t="s">
        <v>0</v>
      </c>
      <c r="E15" s="15" t="s">
        <v>15</v>
      </c>
      <c r="F15" s="15" t="s">
        <v>16</v>
      </c>
      <c r="G15" s="15" t="s">
        <v>87</v>
      </c>
      <c r="H15" s="2" t="s">
        <v>97</v>
      </c>
      <c r="I15" s="15" t="s">
        <v>17</v>
      </c>
      <c r="J15" s="15" t="s">
        <v>89</v>
      </c>
      <c r="K15" s="2" t="s">
        <v>18</v>
      </c>
      <c r="L15" s="15" t="s">
        <v>19</v>
      </c>
      <c r="M15" s="15" t="s">
        <v>90</v>
      </c>
      <c r="N15" s="2" t="s">
        <v>20</v>
      </c>
      <c r="O15" s="15" t="s">
        <v>21</v>
      </c>
      <c r="P15" s="15" t="s">
        <v>91</v>
      </c>
      <c r="Q15" s="2" t="s">
        <v>22</v>
      </c>
      <c r="R15" s="15" t="s">
        <v>23</v>
      </c>
      <c r="S15" s="15" t="s">
        <v>92</v>
      </c>
      <c r="T15" s="2" t="s">
        <v>24</v>
      </c>
      <c r="U15" s="15" t="s">
        <v>25</v>
      </c>
      <c r="V15" s="15" t="s">
        <v>93</v>
      </c>
      <c r="W15" s="2" t="s">
        <v>26</v>
      </c>
      <c r="X15" s="15" t="s">
        <v>27</v>
      </c>
      <c r="Y15" s="15" t="s">
        <v>94</v>
      </c>
      <c r="Z15" s="2" t="s">
        <v>28</v>
      </c>
      <c r="AA15" s="15" t="s">
        <v>29</v>
      </c>
      <c r="AB15" s="15" t="s">
        <v>95</v>
      </c>
      <c r="AC15" s="2" t="s">
        <v>30</v>
      </c>
      <c r="AD15" s="2" t="s">
        <v>96</v>
      </c>
      <c r="AE15" s="2" t="s">
        <v>1</v>
      </c>
      <c r="AF15" s="2" t="s">
        <v>2</v>
      </c>
    </row>
    <row r="16" spans="1:32" ht="54" x14ac:dyDescent="0.25">
      <c r="A16" s="19" t="s">
        <v>175</v>
      </c>
      <c r="B16" s="19" t="s">
        <v>176</v>
      </c>
      <c r="C16" s="3">
        <v>4</v>
      </c>
      <c r="D16" s="3" t="s">
        <v>181</v>
      </c>
      <c r="E16" s="7">
        <v>3</v>
      </c>
      <c r="F16" s="17"/>
      <c r="G16" s="17"/>
      <c r="H16" s="6">
        <v>0.98</v>
      </c>
      <c r="I16" s="17"/>
      <c r="J16" s="17"/>
      <c r="K16" s="6" t="e">
        <f>J16/I16</f>
        <v>#DIV/0!</v>
      </c>
      <c r="L16" s="17"/>
      <c r="M16" s="17"/>
      <c r="N16" s="6" t="e">
        <f>M16/L16</f>
        <v>#DIV/0!</v>
      </c>
      <c r="O16" s="17"/>
      <c r="P16" s="17"/>
      <c r="Q16" s="6" t="e">
        <f>P16/O16</f>
        <v>#DIV/0!</v>
      </c>
      <c r="R16" s="17"/>
      <c r="S16" s="17"/>
      <c r="T16" s="6" t="e">
        <f>S16/R16</f>
        <v>#DIV/0!</v>
      </c>
      <c r="U16" s="17"/>
      <c r="V16" s="17"/>
      <c r="W16" s="6" t="e">
        <f>V16/U16</f>
        <v>#DIV/0!</v>
      </c>
      <c r="X16" s="17"/>
      <c r="Y16" s="17"/>
      <c r="Z16" s="6" t="e">
        <f>Y16/X16</f>
        <v>#DIV/0!</v>
      </c>
      <c r="AA16" s="17"/>
      <c r="AB16" s="17"/>
      <c r="AC16" s="6" t="e">
        <f>AB16/AA16</f>
        <v>#DIV/0!</v>
      </c>
      <c r="AD16" s="6">
        <f>(G16+J16+M16+P16+S16+V16+Y16+AB16)/C16</f>
        <v>0</v>
      </c>
      <c r="AE16" s="13" t="s">
        <v>226</v>
      </c>
      <c r="AF16" s="7"/>
    </row>
    <row r="17" spans="1:32" x14ac:dyDescent="0.25">
      <c r="A17" s="34" t="s">
        <v>138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</row>
    <row r="18" spans="1:32" ht="38.25" x14ac:dyDescent="0.25">
      <c r="A18" s="2" t="s">
        <v>57</v>
      </c>
      <c r="B18" s="2" t="s">
        <v>145</v>
      </c>
      <c r="C18" s="2" t="s">
        <v>58</v>
      </c>
      <c r="D18" s="2" t="s">
        <v>0</v>
      </c>
      <c r="E18" s="15" t="s">
        <v>15</v>
      </c>
      <c r="F18" s="15" t="s">
        <v>16</v>
      </c>
      <c r="G18" s="15" t="s">
        <v>87</v>
      </c>
      <c r="H18" s="2" t="s">
        <v>97</v>
      </c>
      <c r="I18" s="15" t="s">
        <v>17</v>
      </c>
      <c r="J18" s="15" t="s">
        <v>89</v>
      </c>
      <c r="K18" s="2" t="s">
        <v>18</v>
      </c>
      <c r="L18" s="15" t="s">
        <v>19</v>
      </c>
      <c r="M18" s="15" t="s">
        <v>90</v>
      </c>
      <c r="N18" s="2" t="s">
        <v>20</v>
      </c>
      <c r="O18" s="15" t="s">
        <v>21</v>
      </c>
      <c r="P18" s="15" t="s">
        <v>91</v>
      </c>
      <c r="Q18" s="2" t="s">
        <v>22</v>
      </c>
      <c r="R18" s="15" t="s">
        <v>23</v>
      </c>
      <c r="S18" s="15" t="s">
        <v>92</v>
      </c>
      <c r="T18" s="2" t="s">
        <v>24</v>
      </c>
      <c r="U18" s="15" t="s">
        <v>25</v>
      </c>
      <c r="V18" s="15" t="s">
        <v>93</v>
      </c>
      <c r="W18" s="2" t="s">
        <v>26</v>
      </c>
      <c r="X18" s="15" t="s">
        <v>27</v>
      </c>
      <c r="Y18" s="15" t="s">
        <v>94</v>
      </c>
      <c r="Z18" s="2" t="s">
        <v>28</v>
      </c>
      <c r="AA18" s="15" t="s">
        <v>29</v>
      </c>
      <c r="AB18" s="15" t="s">
        <v>95</v>
      </c>
      <c r="AC18" s="2" t="s">
        <v>30</v>
      </c>
      <c r="AD18" s="2" t="s">
        <v>96</v>
      </c>
      <c r="AE18" s="2" t="s">
        <v>1</v>
      </c>
      <c r="AF18" s="2" t="s">
        <v>2</v>
      </c>
    </row>
    <row r="19" spans="1:32" s="12" customFormat="1" ht="54" x14ac:dyDescent="0.25">
      <c r="A19" s="41" t="s">
        <v>144</v>
      </c>
      <c r="B19" s="13" t="s">
        <v>177</v>
      </c>
      <c r="C19" s="11">
        <v>16</v>
      </c>
      <c r="D19" s="11" t="s">
        <v>182</v>
      </c>
      <c r="E19" s="7">
        <v>1</v>
      </c>
      <c r="F19" s="17"/>
      <c r="G19" s="17"/>
      <c r="H19" s="6">
        <v>0.97</v>
      </c>
      <c r="I19" s="17"/>
      <c r="J19" s="17"/>
      <c r="K19" s="6" t="e">
        <f>J19/I19</f>
        <v>#DIV/0!</v>
      </c>
      <c r="L19" s="17"/>
      <c r="M19" s="17"/>
      <c r="N19" s="6" t="e">
        <f>M19/L19</f>
        <v>#DIV/0!</v>
      </c>
      <c r="O19" s="17"/>
      <c r="P19" s="17"/>
      <c r="Q19" s="6" t="e">
        <f>P19/O19</f>
        <v>#DIV/0!</v>
      </c>
      <c r="R19" s="17"/>
      <c r="S19" s="17"/>
      <c r="T19" s="6" t="e">
        <f>S19/R19</f>
        <v>#DIV/0!</v>
      </c>
      <c r="U19" s="17"/>
      <c r="V19" s="17"/>
      <c r="W19" s="6" t="e">
        <f>V19/U19</f>
        <v>#DIV/0!</v>
      </c>
      <c r="X19" s="17"/>
      <c r="Y19" s="17"/>
      <c r="Z19" s="6" t="e">
        <f>Y19/X19</f>
        <v>#DIV/0!</v>
      </c>
      <c r="AA19" s="17"/>
      <c r="AB19" s="17"/>
      <c r="AC19" s="6" t="e">
        <f>AB19/AA19</f>
        <v>#DIV/0!</v>
      </c>
      <c r="AD19" s="6">
        <f>(G19+J19+M19+P19+S19+V19+Y19+AB19)/C19</f>
        <v>0</v>
      </c>
      <c r="AE19" s="13" t="s">
        <v>226</v>
      </c>
      <c r="AF19" s="11"/>
    </row>
    <row r="20" spans="1:32" ht="67.5" x14ac:dyDescent="0.25">
      <c r="A20" s="42"/>
      <c r="B20" s="19" t="s">
        <v>178</v>
      </c>
      <c r="C20" s="24">
        <v>16</v>
      </c>
      <c r="D20" s="3" t="s">
        <v>182</v>
      </c>
      <c r="E20" s="7">
        <v>1</v>
      </c>
      <c r="F20" s="17"/>
      <c r="G20" s="17"/>
      <c r="H20" s="6">
        <v>0.97</v>
      </c>
      <c r="I20" s="17"/>
      <c r="J20" s="17"/>
      <c r="K20" s="6" t="e">
        <f>J20/I20</f>
        <v>#DIV/0!</v>
      </c>
      <c r="L20" s="17"/>
      <c r="M20" s="17"/>
      <c r="N20" s="6" t="e">
        <f>M20/L20</f>
        <v>#DIV/0!</v>
      </c>
      <c r="O20" s="17"/>
      <c r="P20" s="17"/>
      <c r="Q20" s="6" t="e">
        <f>P20/O20</f>
        <v>#DIV/0!</v>
      </c>
      <c r="R20" s="17"/>
      <c r="S20" s="17"/>
      <c r="T20" s="6" t="e">
        <f>S20/R20</f>
        <v>#DIV/0!</v>
      </c>
      <c r="U20" s="17"/>
      <c r="V20" s="17"/>
      <c r="W20" s="6" t="e">
        <f>V20/U20</f>
        <v>#DIV/0!</v>
      </c>
      <c r="X20" s="17"/>
      <c r="Y20" s="17"/>
      <c r="Z20" s="6" t="e">
        <f>Y20/X20</f>
        <v>#DIV/0!</v>
      </c>
      <c r="AA20" s="17"/>
      <c r="AB20" s="17"/>
      <c r="AC20" s="6" t="e">
        <f>AB20/AA20</f>
        <v>#DIV/0!</v>
      </c>
      <c r="AD20" s="6">
        <f>(G20+J20+M20+P20+S20+V20+Y20+AB20)/C20</f>
        <v>0</v>
      </c>
      <c r="AE20" s="13" t="s">
        <v>226</v>
      </c>
      <c r="AF20" s="7"/>
    </row>
    <row r="21" spans="1:32" x14ac:dyDescent="0.25">
      <c r="A21" s="34" t="s">
        <v>139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</row>
    <row r="22" spans="1:32" ht="38.25" x14ac:dyDescent="0.25">
      <c r="A22" s="2" t="s">
        <v>57</v>
      </c>
      <c r="B22" s="2" t="s">
        <v>145</v>
      </c>
      <c r="C22" s="2" t="s">
        <v>58</v>
      </c>
      <c r="D22" s="2" t="s">
        <v>0</v>
      </c>
      <c r="E22" s="15" t="s">
        <v>15</v>
      </c>
      <c r="F22" s="15" t="s">
        <v>16</v>
      </c>
      <c r="G22" s="15" t="s">
        <v>87</v>
      </c>
      <c r="H22" s="2" t="s">
        <v>97</v>
      </c>
      <c r="I22" s="15" t="s">
        <v>17</v>
      </c>
      <c r="J22" s="15" t="s">
        <v>89</v>
      </c>
      <c r="K22" s="2" t="s">
        <v>18</v>
      </c>
      <c r="L22" s="15" t="s">
        <v>19</v>
      </c>
      <c r="M22" s="15" t="s">
        <v>90</v>
      </c>
      <c r="N22" s="2" t="s">
        <v>20</v>
      </c>
      <c r="O22" s="15" t="s">
        <v>21</v>
      </c>
      <c r="P22" s="15" t="s">
        <v>91</v>
      </c>
      <c r="Q22" s="2" t="s">
        <v>22</v>
      </c>
      <c r="R22" s="15" t="s">
        <v>23</v>
      </c>
      <c r="S22" s="15" t="s">
        <v>92</v>
      </c>
      <c r="T22" s="2" t="s">
        <v>24</v>
      </c>
      <c r="U22" s="15" t="s">
        <v>25</v>
      </c>
      <c r="V22" s="15" t="s">
        <v>93</v>
      </c>
      <c r="W22" s="2" t="s">
        <v>26</v>
      </c>
      <c r="X22" s="15" t="s">
        <v>27</v>
      </c>
      <c r="Y22" s="15" t="s">
        <v>94</v>
      </c>
      <c r="Z22" s="2" t="s">
        <v>28</v>
      </c>
      <c r="AA22" s="15" t="s">
        <v>29</v>
      </c>
      <c r="AB22" s="15" t="s">
        <v>95</v>
      </c>
      <c r="AC22" s="2" t="s">
        <v>30</v>
      </c>
      <c r="AD22" s="2" t="s">
        <v>96</v>
      </c>
      <c r="AE22" s="2" t="s">
        <v>1</v>
      </c>
      <c r="AF22" s="2" t="s">
        <v>2</v>
      </c>
    </row>
    <row r="23" spans="1:32" ht="40.5" x14ac:dyDescent="0.25">
      <c r="A23" s="19" t="s">
        <v>180</v>
      </c>
      <c r="B23" s="19" t="s">
        <v>179</v>
      </c>
      <c r="C23" s="3">
        <v>3</v>
      </c>
      <c r="D23" s="3" t="s">
        <v>183</v>
      </c>
      <c r="E23" s="7">
        <v>0</v>
      </c>
      <c r="F23" s="17"/>
      <c r="G23" s="17"/>
      <c r="H23" s="6">
        <v>0.25</v>
      </c>
      <c r="I23" s="17"/>
      <c r="J23" s="17"/>
      <c r="K23" s="6" t="e">
        <f>J23/I23</f>
        <v>#DIV/0!</v>
      </c>
      <c r="L23" s="17"/>
      <c r="M23" s="17"/>
      <c r="N23" s="6" t="e">
        <f>M23/L23</f>
        <v>#DIV/0!</v>
      </c>
      <c r="O23" s="17"/>
      <c r="P23" s="17"/>
      <c r="Q23" s="6" t="e">
        <f>P23/O23</f>
        <v>#DIV/0!</v>
      </c>
      <c r="R23" s="17"/>
      <c r="S23" s="17"/>
      <c r="T23" s="6" t="e">
        <f>S23/R23</f>
        <v>#DIV/0!</v>
      </c>
      <c r="U23" s="17"/>
      <c r="V23" s="17"/>
      <c r="W23" s="6" t="e">
        <f>V23/U23</f>
        <v>#DIV/0!</v>
      </c>
      <c r="X23" s="17"/>
      <c r="Y23" s="17"/>
      <c r="Z23" s="6" t="e">
        <f>Y23/X23</f>
        <v>#DIV/0!</v>
      </c>
      <c r="AA23" s="17"/>
      <c r="AB23" s="17"/>
      <c r="AC23" s="6" t="e">
        <f>AB23/AA23</f>
        <v>#DIV/0!</v>
      </c>
      <c r="AD23" s="6">
        <f>(G23+J23+M23+P23+S23+V23+Y23+AB23)/C23</f>
        <v>0</v>
      </c>
      <c r="AE23" s="13" t="s">
        <v>192</v>
      </c>
      <c r="AF23" s="7"/>
    </row>
    <row r="24" spans="1:32" x14ac:dyDescent="0.25">
      <c r="A24" s="34" t="s">
        <v>140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</row>
    <row r="25" spans="1:32" ht="38.25" x14ac:dyDescent="0.25">
      <c r="A25" s="2" t="s">
        <v>57</v>
      </c>
      <c r="B25" s="2" t="s">
        <v>145</v>
      </c>
      <c r="C25" s="2" t="s">
        <v>58</v>
      </c>
      <c r="D25" s="2" t="s">
        <v>0</v>
      </c>
      <c r="E25" s="15" t="s">
        <v>15</v>
      </c>
      <c r="F25" s="15" t="s">
        <v>16</v>
      </c>
      <c r="G25" s="15" t="s">
        <v>87</v>
      </c>
      <c r="H25" s="2" t="s">
        <v>97</v>
      </c>
      <c r="I25" s="15" t="s">
        <v>17</v>
      </c>
      <c r="J25" s="15" t="s">
        <v>89</v>
      </c>
      <c r="K25" s="2" t="s">
        <v>18</v>
      </c>
      <c r="L25" s="15" t="s">
        <v>19</v>
      </c>
      <c r="M25" s="15" t="s">
        <v>90</v>
      </c>
      <c r="N25" s="2" t="s">
        <v>20</v>
      </c>
      <c r="O25" s="15" t="s">
        <v>21</v>
      </c>
      <c r="P25" s="15" t="s">
        <v>91</v>
      </c>
      <c r="Q25" s="2" t="s">
        <v>22</v>
      </c>
      <c r="R25" s="15" t="s">
        <v>23</v>
      </c>
      <c r="S25" s="15" t="s">
        <v>92</v>
      </c>
      <c r="T25" s="2" t="s">
        <v>24</v>
      </c>
      <c r="U25" s="15" t="s">
        <v>25</v>
      </c>
      <c r="V25" s="15" t="s">
        <v>93</v>
      </c>
      <c r="W25" s="2" t="s">
        <v>26</v>
      </c>
      <c r="X25" s="15" t="s">
        <v>27</v>
      </c>
      <c r="Y25" s="15" t="s">
        <v>94</v>
      </c>
      <c r="Z25" s="2" t="s">
        <v>28</v>
      </c>
      <c r="AA25" s="15" t="s">
        <v>29</v>
      </c>
      <c r="AB25" s="15" t="s">
        <v>95</v>
      </c>
      <c r="AC25" s="2" t="s">
        <v>30</v>
      </c>
      <c r="AD25" s="2" t="s">
        <v>96</v>
      </c>
      <c r="AE25" s="2" t="s">
        <v>1</v>
      </c>
      <c r="AF25" s="2" t="s">
        <v>2</v>
      </c>
    </row>
    <row r="26" spans="1:32" ht="54" x14ac:dyDescent="0.25">
      <c r="A26" s="19" t="s">
        <v>184</v>
      </c>
      <c r="B26" s="19" t="s">
        <v>186</v>
      </c>
      <c r="C26" s="24">
        <v>18</v>
      </c>
      <c r="D26" s="3" t="s">
        <v>189</v>
      </c>
      <c r="E26" s="7">
        <v>0</v>
      </c>
      <c r="F26" s="17"/>
      <c r="G26" s="17"/>
      <c r="H26" s="6">
        <v>0.4</v>
      </c>
      <c r="I26" s="17"/>
      <c r="J26" s="17"/>
      <c r="K26" s="6" t="e">
        <f>J26/I26</f>
        <v>#DIV/0!</v>
      </c>
      <c r="L26" s="17"/>
      <c r="M26" s="17"/>
      <c r="N26" s="6" t="e">
        <f>M26/L26</f>
        <v>#DIV/0!</v>
      </c>
      <c r="O26" s="17"/>
      <c r="P26" s="17"/>
      <c r="Q26" s="6" t="e">
        <f>P26/O26</f>
        <v>#DIV/0!</v>
      </c>
      <c r="R26" s="17"/>
      <c r="S26" s="17"/>
      <c r="T26" s="6" t="e">
        <f>S26/R26</f>
        <v>#DIV/0!</v>
      </c>
      <c r="U26" s="17"/>
      <c r="V26" s="17"/>
      <c r="W26" s="6" t="e">
        <f>V26/U26</f>
        <v>#DIV/0!</v>
      </c>
      <c r="X26" s="17"/>
      <c r="Y26" s="17"/>
      <c r="Z26" s="6" t="e">
        <f>Y26/X26</f>
        <v>#DIV/0!</v>
      </c>
      <c r="AA26" s="17"/>
      <c r="AB26" s="17"/>
      <c r="AC26" s="6" t="e">
        <f>AB26/AA26</f>
        <v>#DIV/0!</v>
      </c>
      <c r="AD26" s="6">
        <f>(G26+J26+M26+P26+S26+V26+Y26+AB26)/C26</f>
        <v>0</v>
      </c>
      <c r="AE26" s="13" t="s">
        <v>72</v>
      </c>
      <c r="AF26" s="7"/>
    </row>
    <row r="27" spans="1:32" ht="67.5" x14ac:dyDescent="0.25">
      <c r="A27" s="43" t="s">
        <v>185</v>
      </c>
      <c r="B27" s="19" t="s">
        <v>187</v>
      </c>
      <c r="C27" s="24">
        <v>80</v>
      </c>
      <c r="D27" s="3" t="s">
        <v>190</v>
      </c>
      <c r="E27" s="7">
        <v>10</v>
      </c>
      <c r="F27" s="17"/>
      <c r="G27" s="17"/>
      <c r="H27" s="6">
        <v>0.46</v>
      </c>
      <c r="I27" s="17"/>
      <c r="J27" s="17"/>
      <c r="K27" s="6" t="e">
        <f>J27/I27</f>
        <v>#DIV/0!</v>
      </c>
      <c r="L27" s="17"/>
      <c r="M27" s="17"/>
      <c r="N27" s="6" t="e">
        <f>M27/L27</f>
        <v>#DIV/0!</v>
      </c>
      <c r="O27" s="17"/>
      <c r="P27" s="17"/>
      <c r="Q27" s="6" t="e">
        <f>P27/O27</f>
        <v>#DIV/0!</v>
      </c>
      <c r="R27" s="17"/>
      <c r="S27" s="17"/>
      <c r="T27" s="6" t="e">
        <f>S27/R27</f>
        <v>#DIV/0!</v>
      </c>
      <c r="U27" s="17"/>
      <c r="V27" s="17"/>
      <c r="W27" s="6" t="e">
        <f>V27/U27</f>
        <v>#DIV/0!</v>
      </c>
      <c r="X27" s="17"/>
      <c r="Y27" s="17"/>
      <c r="Z27" s="6" t="e">
        <f>Y27/X27</f>
        <v>#DIV/0!</v>
      </c>
      <c r="AA27" s="17"/>
      <c r="AB27" s="17"/>
      <c r="AC27" s="6" t="e">
        <f>AB27/AA27</f>
        <v>#DIV/0!</v>
      </c>
      <c r="AD27" s="6">
        <f>(G27+J27+M27+P27+S27+V27+Y27+AB27)/C27</f>
        <v>0</v>
      </c>
      <c r="AE27" s="13" t="s">
        <v>72</v>
      </c>
      <c r="AF27" s="7"/>
    </row>
    <row r="28" spans="1:32" ht="54" x14ac:dyDescent="0.25">
      <c r="A28" s="44"/>
      <c r="B28" s="19" t="s">
        <v>188</v>
      </c>
      <c r="C28" s="24">
        <v>10</v>
      </c>
      <c r="D28" s="3" t="s">
        <v>191</v>
      </c>
      <c r="E28" s="7">
        <v>0</v>
      </c>
      <c r="F28" s="17"/>
      <c r="G28" s="17"/>
      <c r="H28" s="6">
        <v>1</v>
      </c>
      <c r="I28" s="17"/>
      <c r="J28" s="17"/>
      <c r="K28" s="6" t="e">
        <f>J28/I28</f>
        <v>#DIV/0!</v>
      </c>
      <c r="L28" s="17"/>
      <c r="M28" s="17"/>
      <c r="N28" s="6" t="e">
        <f>M28/L28</f>
        <v>#DIV/0!</v>
      </c>
      <c r="O28" s="17"/>
      <c r="P28" s="17"/>
      <c r="Q28" s="6" t="e">
        <f>P28/O28</f>
        <v>#DIV/0!</v>
      </c>
      <c r="R28" s="17"/>
      <c r="S28" s="17"/>
      <c r="T28" s="6" t="e">
        <f>S28/R28</f>
        <v>#DIV/0!</v>
      </c>
      <c r="U28" s="17"/>
      <c r="V28" s="17"/>
      <c r="W28" s="6" t="e">
        <f>V28/U28</f>
        <v>#DIV/0!</v>
      </c>
      <c r="X28" s="17"/>
      <c r="Y28" s="17"/>
      <c r="Z28" s="6" t="e">
        <f>Y28/X28</f>
        <v>#DIV/0!</v>
      </c>
      <c r="AA28" s="17"/>
      <c r="AB28" s="17"/>
      <c r="AC28" s="6" t="e">
        <f>AB28/AA28</f>
        <v>#DIV/0!</v>
      </c>
      <c r="AD28" s="6">
        <f>(G28+J28+M28+P28+S28+V28+Y28+AB28)/C28</f>
        <v>0</v>
      </c>
      <c r="AE28" s="13" t="s">
        <v>192</v>
      </c>
      <c r="AF28" s="7"/>
    </row>
    <row r="29" spans="1:32" x14ac:dyDescent="0.25">
      <c r="A29" s="34" t="s">
        <v>141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</row>
    <row r="30" spans="1:32" ht="38.25" x14ac:dyDescent="0.25">
      <c r="A30" s="2" t="s">
        <v>57</v>
      </c>
      <c r="B30" s="2" t="s">
        <v>145</v>
      </c>
      <c r="C30" s="2" t="s">
        <v>58</v>
      </c>
      <c r="D30" s="2" t="s">
        <v>0</v>
      </c>
      <c r="E30" s="15" t="s">
        <v>15</v>
      </c>
      <c r="F30" s="15" t="s">
        <v>16</v>
      </c>
      <c r="G30" s="15" t="s">
        <v>87</v>
      </c>
      <c r="H30" s="2" t="s">
        <v>97</v>
      </c>
      <c r="I30" s="15" t="s">
        <v>17</v>
      </c>
      <c r="J30" s="15" t="s">
        <v>89</v>
      </c>
      <c r="K30" s="2" t="s">
        <v>18</v>
      </c>
      <c r="L30" s="15" t="s">
        <v>19</v>
      </c>
      <c r="M30" s="15" t="s">
        <v>90</v>
      </c>
      <c r="N30" s="2" t="s">
        <v>20</v>
      </c>
      <c r="O30" s="15" t="s">
        <v>21</v>
      </c>
      <c r="P30" s="15" t="s">
        <v>91</v>
      </c>
      <c r="Q30" s="2" t="s">
        <v>22</v>
      </c>
      <c r="R30" s="15" t="s">
        <v>23</v>
      </c>
      <c r="S30" s="15" t="s">
        <v>92</v>
      </c>
      <c r="T30" s="2" t="s">
        <v>24</v>
      </c>
      <c r="U30" s="15" t="s">
        <v>25</v>
      </c>
      <c r="V30" s="15" t="s">
        <v>93</v>
      </c>
      <c r="W30" s="2" t="s">
        <v>26</v>
      </c>
      <c r="X30" s="15" t="s">
        <v>27</v>
      </c>
      <c r="Y30" s="15" t="s">
        <v>94</v>
      </c>
      <c r="Z30" s="2" t="s">
        <v>28</v>
      </c>
      <c r="AA30" s="15" t="s">
        <v>29</v>
      </c>
      <c r="AB30" s="15" t="s">
        <v>95</v>
      </c>
      <c r="AC30" s="2" t="s">
        <v>30</v>
      </c>
      <c r="AD30" s="2" t="s">
        <v>96</v>
      </c>
      <c r="AE30" s="2" t="s">
        <v>1</v>
      </c>
      <c r="AF30" s="2" t="s">
        <v>2</v>
      </c>
    </row>
    <row r="31" spans="1:32" ht="94.5" x14ac:dyDescent="0.25">
      <c r="A31" s="19" t="s">
        <v>193</v>
      </c>
      <c r="B31" s="19" t="s">
        <v>194</v>
      </c>
      <c r="C31" s="3" t="s">
        <v>195</v>
      </c>
      <c r="D31" s="3" t="s">
        <v>197</v>
      </c>
      <c r="E31" s="7">
        <v>1</v>
      </c>
      <c r="F31" s="17"/>
      <c r="G31" s="17"/>
      <c r="H31" s="6">
        <v>0.71</v>
      </c>
      <c r="I31" s="17"/>
      <c r="J31" s="17"/>
      <c r="K31" s="6" t="e">
        <f>J31/I31</f>
        <v>#DIV/0!</v>
      </c>
      <c r="L31" s="17"/>
      <c r="M31" s="17"/>
      <c r="N31" s="6" t="e">
        <f>M31/L31</f>
        <v>#DIV/0!</v>
      </c>
      <c r="O31" s="17"/>
      <c r="P31" s="17"/>
      <c r="Q31" s="6" t="e">
        <f>P31/O31</f>
        <v>#DIV/0!</v>
      </c>
      <c r="R31" s="17"/>
      <c r="S31" s="17"/>
      <c r="T31" s="6" t="e">
        <f>S31/R31</f>
        <v>#DIV/0!</v>
      </c>
      <c r="U31" s="17"/>
      <c r="V31" s="17"/>
      <c r="W31" s="6" t="e">
        <f>V31/U31</f>
        <v>#DIV/0!</v>
      </c>
      <c r="X31" s="17"/>
      <c r="Y31" s="17"/>
      <c r="Z31" s="6" t="e">
        <f>Y31/X31</f>
        <v>#DIV/0!</v>
      </c>
      <c r="AA31" s="17"/>
      <c r="AB31" s="17"/>
      <c r="AC31" s="6" t="e">
        <f>AB31/AA31</f>
        <v>#DIV/0!</v>
      </c>
      <c r="AD31" s="6" t="e">
        <f>(G31+J31+M31+P31+S31+V31+Y31+AB31)/C31</f>
        <v>#VALUE!</v>
      </c>
      <c r="AE31" s="13" t="s">
        <v>196</v>
      </c>
      <c r="AF31" s="7"/>
    </row>
    <row r="32" spans="1:32" x14ac:dyDescent="0.25">
      <c r="A32" s="34" t="s">
        <v>142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</row>
    <row r="33" spans="1:32" ht="38.25" x14ac:dyDescent="0.25">
      <c r="A33" s="2" t="s">
        <v>57</v>
      </c>
      <c r="B33" s="2" t="s">
        <v>145</v>
      </c>
      <c r="C33" s="2" t="s">
        <v>58</v>
      </c>
      <c r="D33" s="2" t="s">
        <v>0</v>
      </c>
      <c r="E33" s="15" t="s">
        <v>15</v>
      </c>
      <c r="F33" s="15" t="s">
        <v>16</v>
      </c>
      <c r="G33" s="15" t="s">
        <v>87</v>
      </c>
      <c r="H33" s="2" t="s">
        <v>97</v>
      </c>
      <c r="I33" s="15" t="s">
        <v>17</v>
      </c>
      <c r="J33" s="15" t="s">
        <v>89</v>
      </c>
      <c r="K33" s="2" t="s">
        <v>18</v>
      </c>
      <c r="L33" s="15" t="s">
        <v>19</v>
      </c>
      <c r="M33" s="15" t="s">
        <v>90</v>
      </c>
      <c r="N33" s="2" t="s">
        <v>20</v>
      </c>
      <c r="O33" s="15" t="s">
        <v>21</v>
      </c>
      <c r="P33" s="15" t="s">
        <v>91</v>
      </c>
      <c r="Q33" s="2" t="s">
        <v>22</v>
      </c>
      <c r="R33" s="15" t="s">
        <v>23</v>
      </c>
      <c r="S33" s="15" t="s">
        <v>92</v>
      </c>
      <c r="T33" s="2" t="s">
        <v>24</v>
      </c>
      <c r="U33" s="15" t="s">
        <v>25</v>
      </c>
      <c r="V33" s="15" t="s">
        <v>93</v>
      </c>
      <c r="W33" s="2" t="s">
        <v>26</v>
      </c>
      <c r="X33" s="15" t="s">
        <v>27</v>
      </c>
      <c r="Y33" s="15" t="s">
        <v>94</v>
      </c>
      <c r="Z33" s="2" t="s">
        <v>28</v>
      </c>
      <c r="AA33" s="15" t="s">
        <v>29</v>
      </c>
      <c r="AB33" s="15" t="s">
        <v>95</v>
      </c>
      <c r="AC33" s="2" t="s">
        <v>30</v>
      </c>
      <c r="AD33" s="2" t="s">
        <v>96</v>
      </c>
      <c r="AE33" s="2" t="s">
        <v>1</v>
      </c>
      <c r="AF33" s="2" t="s">
        <v>2</v>
      </c>
    </row>
    <row r="34" spans="1:32" ht="67.5" x14ac:dyDescent="0.25">
      <c r="A34" s="19" t="s">
        <v>198</v>
      </c>
      <c r="B34" s="19" t="s">
        <v>199</v>
      </c>
      <c r="C34" s="3" t="s">
        <v>200</v>
      </c>
      <c r="D34" s="3"/>
      <c r="E34" s="7">
        <v>0</v>
      </c>
      <c r="F34" s="17"/>
      <c r="G34" s="17"/>
      <c r="H34" s="6">
        <v>0</v>
      </c>
      <c r="I34" s="17"/>
      <c r="J34" s="17"/>
      <c r="K34" s="6" t="e">
        <f>J34/I34</f>
        <v>#DIV/0!</v>
      </c>
      <c r="L34" s="17"/>
      <c r="M34" s="17"/>
      <c r="N34" s="6" t="e">
        <f>M34/L34</f>
        <v>#DIV/0!</v>
      </c>
      <c r="O34" s="17"/>
      <c r="P34" s="17"/>
      <c r="Q34" s="6" t="e">
        <f>P34/O34</f>
        <v>#DIV/0!</v>
      </c>
      <c r="R34" s="17"/>
      <c r="S34" s="17"/>
      <c r="T34" s="6" t="e">
        <f>S34/R34</f>
        <v>#DIV/0!</v>
      </c>
      <c r="U34" s="17"/>
      <c r="V34" s="17"/>
      <c r="W34" s="6" t="e">
        <f>V34/U34</f>
        <v>#DIV/0!</v>
      </c>
      <c r="X34" s="17"/>
      <c r="Y34" s="17"/>
      <c r="Z34" s="6" t="e">
        <f>Y34/X34</f>
        <v>#DIV/0!</v>
      </c>
      <c r="AA34" s="17"/>
      <c r="AB34" s="17"/>
      <c r="AC34" s="6" t="e">
        <f>AB34/AA34</f>
        <v>#DIV/0!</v>
      </c>
      <c r="AD34" s="6" t="e">
        <f>(G34+J34+M34+P34+S34+V34+Y34+AB34)/C34</f>
        <v>#VALUE!</v>
      </c>
      <c r="AE34" s="13" t="s">
        <v>212</v>
      </c>
      <c r="AF34" s="7"/>
    </row>
    <row r="35" spans="1:32" x14ac:dyDescent="0.25">
      <c r="A35" s="31" t="s">
        <v>202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3"/>
    </row>
    <row r="36" spans="1:32" x14ac:dyDescent="0.25">
      <c r="A36" s="39" t="s">
        <v>201</v>
      </c>
      <c r="B36" s="3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</row>
    <row r="37" spans="1:32" x14ac:dyDescent="0.25">
      <c r="A37" s="34" t="s">
        <v>203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</row>
    <row r="38" spans="1:32" ht="38.25" x14ac:dyDescent="0.25">
      <c r="A38" s="2" t="s">
        <v>57</v>
      </c>
      <c r="B38" s="2" t="s">
        <v>145</v>
      </c>
      <c r="C38" s="2" t="s">
        <v>58</v>
      </c>
      <c r="D38" s="2" t="s">
        <v>0</v>
      </c>
      <c r="E38" s="15" t="s">
        <v>15</v>
      </c>
      <c r="F38" s="15" t="s">
        <v>16</v>
      </c>
      <c r="G38" s="15" t="s">
        <v>87</v>
      </c>
      <c r="H38" s="2" t="s">
        <v>97</v>
      </c>
      <c r="I38" s="15" t="s">
        <v>17</v>
      </c>
      <c r="J38" s="15" t="s">
        <v>89</v>
      </c>
      <c r="K38" s="2" t="s">
        <v>18</v>
      </c>
      <c r="L38" s="15" t="s">
        <v>19</v>
      </c>
      <c r="M38" s="15" t="s">
        <v>90</v>
      </c>
      <c r="N38" s="2" t="s">
        <v>20</v>
      </c>
      <c r="O38" s="15" t="s">
        <v>21</v>
      </c>
      <c r="P38" s="15" t="s">
        <v>91</v>
      </c>
      <c r="Q38" s="2" t="s">
        <v>22</v>
      </c>
      <c r="R38" s="15" t="s">
        <v>23</v>
      </c>
      <c r="S38" s="15" t="s">
        <v>92</v>
      </c>
      <c r="T38" s="2" t="s">
        <v>24</v>
      </c>
      <c r="U38" s="15" t="s">
        <v>25</v>
      </c>
      <c r="V38" s="15" t="s">
        <v>93</v>
      </c>
      <c r="W38" s="2" t="s">
        <v>26</v>
      </c>
      <c r="X38" s="15" t="s">
        <v>27</v>
      </c>
      <c r="Y38" s="15" t="s">
        <v>94</v>
      </c>
      <c r="Z38" s="2" t="s">
        <v>28</v>
      </c>
      <c r="AA38" s="15" t="s">
        <v>29</v>
      </c>
      <c r="AB38" s="15" t="s">
        <v>95</v>
      </c>
      <c r="AC38" s="2" t="s">
        <v>30</v>
      </c>
      <c r="AD38" s="2" t="s">
        <v>96</v>
      </c>
      <c r="AE38" s="2" t="s">
        <v>1</v>
      </c>
      <c r="AF38" s="2" t="s">
        <v>2</v>
      </c>
    </row>
    <row r="39" spans="1:32" ht="27" x14ac:dyDescent="0.25">
      <c r="A39" s="41" t="s">
        <v>204</v>
      </c>
      <c r="B39" s="19" t="s">
        <v>205</v>
      </c>
      <c r="C39" s="24" t="s">
        <v>207</v>
      </c>
      <c r="D39" s="19" t="s">
        <v>209</v>
      </c>
      <c r="E39" s="7">
        <v>0</v>
      </c>
      <c r="F39" s="17"/>
      <c r="G39" s="17"/>
      <c r="H39" s="6">
        <v>1</v>
      </c>
      <c r="I39" s="17"/>
      <c r="J39" s="17"/>
      <c r="K39" s="6" t="e">
        <f>J39/I39</f>
        <v>#DIV/0!</v>
      </c>
      <c r="L39" s="17"/>
      <c r="M39" s="17"/>
      <c r="N39" s="6" t="e">
        <f>M39/L39</f>
        <v>#DIV/0!</v>
      </c>
      <c r="O39" s="17"/>
      <c r="P39" s="17"/>
      <c r="Q39" s="6" t="e">
        <f>P39/O39</f>
        <v>#DIV/0!</v>
      </c>
      <c r="R39" s="17"/>
      <c r="S39" s="17"/>
      <c r="T39" s="6" t="e">
        <f>S39/R39</f>
        <v>#DIV/0!</v>
      </c>
      <c r="U39" s="17"/>
      <c r="V39" s="17"/>
      <c r="W39" s="6" t="e">
        <f>V39/U39</f>
        <v>#DIV/0!</v>
      </c>
      <c r="X39" s="17"/>
      <c r="Y39" s="17"/>
      <c r="Z39" s="6" t="e">
        <f>Y39/X39</f>
        <v>#DIV/0!</v>
      </c>
      <c r="AA39" s="17"/>
      <c r="AB39" s="17"/>
      <c r="AC39" s="6" t="e">
        <f>AB39/AA39</f>
        <v>#DIV/0!</v>
      </c>
      <c r="AD39" s="6" t="e">
        <f>(G39+J39+M39+P39+S39+V39+Y39+AB39)/C39</f>
        <v>#VALUE!</v>
      </c>
      <c r="AE39" s="13" t="s">
        <v>211</v>
      </c>
      <c r="AF39" s="7"/>
    </row>
    <row r="40" spans="1:32" ht="54" x14ac:dyDescent="0.25">
      <c r="A40" s="42"/>
      <c r="B40" s="19" t="s">
        <v>206</v>
      </c>
      <c r="C40" s="24" t="s">
        <v>208</v>
      </c>
      <c r="D40" s="19" t="s">
        <v>210</v>
      </c>
      <c r="E40" s="7">
        <v>2</v>
      </c>
      <c r="F40" s="17"/>
      <c r="G40" s="17"/>
      <c r="H40" s="6">
        <v>1</v>
      </c>
      <c r="I40" s="17"/>
      <c r="J40" s="17"/>
      <c r="K40" s="6" t="e">
        <f>J40/I40</f>
        <v>#DIV/0!</v>
      </c>
      <c r="L40" s="17"/>
      <c r="M40" s="17"/>
      <c r="N40" s="6" t="e">
        <f>M40/L40</f>
        <v>#DIV/0!</v>
      </c>
      <c r="O40" s="17"/>
      <c r="P40" s="17"/>
      <c r="Q40" s="6" t="e">
        <f>P40/O40</f>
        <v>#DIV/0!</v>
      </c>
      <c r="R40" s="17"/>
      <c r="S40" s="17"/>
      <c r="T40" s="6" t="e">
        <f>S40/R40</f>
        <v>#DIV/0!</v>
      </c>
      <c r="U40" s="17"/>
      <c r="V40" s="17"/>
      <c r="W40" s="6" t="e">
        <f>V40/U40</f>
        <v>#DIV/0!</v>
      </c>
      <c r="X40" s="17"/>
      <c r="Y40" s="17"/>
      <c r="Z40" s="6" t="e">
        <f>Y40/X40</f>
        <v>#DIV/0!</v>
      </c>
      <c r="AA40" s="17"/>
      <c r="AB40" s="17"/>
      <c r="AC40" s="6" t="e">
        <f>AB40/AA40</f>
        <v>#DIV/0!</v>
      </c>
      <c r="AD40" s="6" t="e">
        <f>(G40+J40+M40+P40+S40+V40+Y40+AB40)/C40</f>
        <v>#VALUE!</v>
      </c>
      <c r="AE40" s="13" t="s">
        <v>211</v>
      </c>
      <c r="AF40" s="7"/>
    </row>
    <row r="41" spans="1:32" x14ac:dyDescent="0.25">
      <c r="A41" s="31" t="s">
        <v>214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3"/>
    </row>
    <row r="42" spans="1:32" x14ac:dyDescent="0.25">
      <c r="A42" s="39" t="s">
        <v>213</v>
      </c>
      <c r="B42" s="3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</row>
    <row r="43" spans="1:32" x14ac:dyDescent="0.25">
      <c r="A43" s="34" t="s">
        <v>215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</row>
    <row r="44" spans="1:32" ht="38.25" x14ac:dyDescent="0.25">
      <c r="A44" s="2" t="s">
        <v>57</v>
      </c>
      <c r="B44" s="2" t="s">
        <v>145</v>
      </c>
      <c r="C44" s="2" t="s">
        <v>58</v>
      </c>
      <c r="D44" s="2" t="s">
        <v>0</v>
      </c>
      <c r="E44" s="15" t="s">
        <v>15</v>
      </c>
      <c r="F44" s="15" t="s">
        <v>16</v>
      </c>
      <c r="G44" s="15" t="s">
        <v>87</v>
      </c>
      <c r="H44" s="2" t="s">
        <v>97</v>
      </c>
      <c r="I44" s="15" t="s">
        <v>17</v>
      </c>
      <c r="J44" s="15" t="s">
        <v>89</v>
      </c>
      <c r="K44" s="2" t="s">
        <v>18</v>
      </c>
      <c r="L44" s="15" t="s">
        <v>19</v>
      </c>
      <c r="M44" s="15" t="s">
        <v>90</v>
      </c>
      <c r="N44" s="2" t="s">
        <v>20</v>
      </c>
      <c r="O44" s="15" t="s">
        <v>21</v>
      </c>
      <c r="P44" s="15" t="s">
        <v>91</v>
      </c>
      <c r="Q44" s="2" t="s">
        <v>22</v>
      </c>
      <c r="R44" s="15" t="s">
        <v>23</v>
      </c>
      <c r="S44" s="15" t="s">
        <v>92</v>
      </c>
      <c r="T44" s="2" t="s">
        <v>24</v>
      </c>
      <c r="U44" s="15" t="s">
        <v>25</v>
      </c>
      <c r="V44" s="15" t="s">
        <v>93</v>
      </c>
      <c r="W44" s="2" t="s">
        <v>26</v>
      </c>
      <c r="X44" s="15" t="s">
        <v>27</v>
      </c>
      <c r="Y44" s="15" t="s">
        <v>94</v>
      </c>
      <c r="Z44" s="2" t="s">
        <v>28</v>
      </c>
      <c r="AA44" s="15" t="s">
        <v>29</v>
      </c>
      <c r="AB44" s="15" t="s">
        <v>95</v>
      </c>
      <c r="AC44" s="2" t="s">
        <v>30</v>
      </c>
      <c r="AD44" s="2" t="s">
        <v>96</v>
      </c>
      <c r="AE44" s="2" t="s">
        <v>1</v>
      </c>
      <c r="AF44" s="2" t="s">
        <v>2</v>
      </c>
    </row>
    <row r="45" spans="1:32" ht="94.5" x14ac:dyDescent="0.25">
      <c r="A45" s="19" t="s">
        <v>216</v>
      </c>
      <c r="B45" s="19" t="s">
        <v>217</v>
      </c>
      <c r="C45" s="19" t="s">
        <v>218</v>
      </c>
      <c r="D45" s="19" t="s">
        <v>219</v>
      </c>
      <c r="E45" s="7">
        <v>1</v>
      </c>
      <c r="F45" s="17"/>
      <c r="G45" s="17"/>
      <c r="H45" s="6">
        <v>0.75</v>
      </c>
      <c r="I45" s="17"/>
      <c r="J45" s="17"/>
      <c r="K45" s="6" t="e">
        <f>J45/I45</f>
        <v>#DIV/0!</v>
      </c>
      <c r="L45" s="17"/>
      <c r="M45" s="17"/>
      <c r="N45" s="6" t="e">
        <f>M45/L45</f>
        <v>#DIV/0!</v>
      </c>
      <c r="O45" s="17"/>
      <c r="P45" s="17"/>
      <c r="Q45" s="6" t="e">
        <f>P45/O45</f>
        <v>#DIV/0!</v>
      </c>
      <c r="R45" s="17"/>
      <c r="S45" s="17"/>
      <c r="T45" s="6" t="e">
        <f>S45/R45</f>
        <v>#DIV/0!</v>
      </c>
      <c r="U45" s="17"/>
      <c r="V45" s="17"/>
      <c r="W45" s="6" t="e">
        <f>V45/U45</f>
        <v>#DIV/0!</v>
      </c>
      <c r="X45" s="17"/>
      <c r="Y45" s="17"/>
      <c r="Z45" s="6" t="e">
        <f>Y45/X45</f>
        <v>#DIV/0!</v>
      </c>
      <c r="AA45" s="17"/>
      <c r="AB45" s="17"/>
      <c r="AC45" s="6" t="e">
        <f>AB45/AA45</f>
        <v>#DIV/0!</v>
      </c>
      <c r="AD45" s="6" t="e">
        <f>(G45+J45+M45+P45+S45+V45+Y45+AB45)/C45</f>
        <v>#VALUE!</v>
      </c>
      <c r="AE45" s="13" t="s">
        <v>211</v>
      </c>
      <c r="AF45" s="7"/>
    </row>
    <row r="46" spans="1:32" x14ac:dyDescent="0.25">
      <c r="A46" s="34" t="s">
        <v>220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</row>
    <row r="47" spans="1:32" x14ac:dyDescent="0.25">
      <c r="A47" s="40" t="s">
        <v>143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</row>
    <row r="48" spans="1:32" ht="38.25" x14ac:dyDescent="0.25">
      <c r="A48" s="2" t="s">
        <v>57</v>
      </c>
      <c r="B48" s="2" t="s">
        <v>145</v>
      </c>
      <c r="C48" s="2" t="s">
        <v>58</v>
      </c>
      <c r="D48" s="2" t="s">
        <v>0</v>
      </c>
      <c r="E48" s="15" t="s">
        <v>15</v>
      </c>
      <c r="F48" s="15" t="s">
        <v>16</v>
      </c>
      <c r="G48" s="15" t="s">
        <v>87</v>
      </c>
      <c r="H48" s="2" t="s">
        <v>97</v>
      </c>
      <c r="I48" s="15" t="s">
        <v>17</v>
      </c>
      <c r="J48" s="15" t="s">
        <v>89</v>
      </c>
      <c r="K48" s="2" t="s">
        <v>18</v>
      </c>
      <c r="L48" s="15" t="s">
        <v>19</v>
      </c>
      <c r="M48" s="15" t="s">
        <v>90</v>
      </c>
      <c r="N48" s="2" t="s">
        <v>20</v>
      </c>
      <c r="O48" s="15" t="s">
        <v>21</v>
      </c>
      <c r="P48" s="15" t="s">
        <v>91</v>
      </c>
      <c r="Q48" s="2" t="s">
        <v>22</v>
      </c>
      <c r="R48" s="15" t="s">
        <v>23</v>
      </c>
      <c r="S48" s="15" t="s">
        <v>92</v>
      </c>
      <c r="T48" s="2" t="s">
        <v>24</v>
      </c>
      <c r="U48" s="15" t="s">
        <v>25</v>
      </c>
      <c r="V48" s="15" t="s">
        <v>93</v>
      </c>
      <c r="W48" s="2" t="s">
        <v>26</v>
      </c>
      <c r="X48" s="15" t="s">
        <v>27</v>
      </c>
      <c r="Y48" s="15" t="s">
        <v>94</v>
      </c>
      <c r="Z48" s="2" t="s">
        <v>28</v>
      </c>
      <c r="AA48" s="15" t="s">
        <v>29</v>
      </c>
      <c r="AB48" s="15" t="s">
        <v>95</v>
      </c>
      <c r="AC48" s="2" t="s">
        <v>30</v>
      </c>
      <c r="AD48" s="2" t="s">
        <v>96</v>
      </c>
      <c r="AE48" s="2" t="s">
        <v>1</v>
      </c>
      <c r="AF48" s="2" t="s">
        <v>2</v>
      </c>
    </row>
    <row r="49" spans="1:32" ht="81" x14ac:dyDescent="0.25">
      <c r="A49" s="19" t="s">
        <v>221</v>
      </c>
      <c r="B49" s="19" t="s">
        <v>222</v>
      </c>
      <c r="C49" s="19" t="s">
        <v>223</v>
      </c>
      <c r="D49" s="19" t="s">
        <v>224</v>
      </c>
      <c r="E49" s="22">
        <v>1</v>
      </c>
      <c r="F49" s="17"/>
      <c r="G49" s="17"/>
      <c r="H49" s="6">
        <v>0.25</v>
      </c>
      <c r="I49" s="17"/>
      <c r="J49" s="17"/>
      <c r="K49" s="6" t="e">
        <f>J49/I49</f>
        <v>#DIV/0!</v>
      </c>
      <c r="L49" s="17"/>
      <c r="M49" s="17"/>
      <c r="N49" s="6" t="e">
        <f>M49/L49</f>
        <v>#DIV/0!</v>
      </c>
      <c r="O49" s="17"/>
      <c r="P49" s="17"/>
      <c r="Q49" s="6" t="e">
        <f>P49/O49</f>
        <v>#DIV/0!</v>
      </c>
      <c r="R49" s="17"/>
      <c r="S49" s="17"/>
      <c r="T49" s="6" t="e">
        <f>S49/R49</f>
        <v>#DIV/0!</v>
      </c>
      <c r="U49" s="17"/>
      <c r="V49" s="17"/>
      <c r="W49" s="6" t="e">
        <f>V49/U49</f>
        <v>#DIV/0!</v>
      </c>
      <c r="X49" s="17"/>
      <c r="Y49" s="17"/>
      <c r="Z49" s="6" t="e">
        <f>Y49/X49</f>
        <v>#DIV/0!</v>
      </c>
      <c r="AA49" s="17"/>
      <c r="AB49" s="17"/>
      <c r="AC49" s="6" t="e">
        <f>AB49/AA49</f>
        <v>#DIV/0!</v>
      </c>
      <c r="AD49" s="6" t="e">
        <f>(G49+J49+M49+P49+S49+V49+Y49+AB49)/C49</f>
        <v>#VALUE!</v>
      </c>
      <c r="AE49" s="13" t="s">
        <v>212</v>
      </c>
      <c r="AF49" s="7"/>
    </row>
    <row r="50" spans="1:32" x14ac:dyDescent="0.25">
      <c r="H50" s="6">
        <f>AVERAGE(H49,H45,H40,H39,H34,H31,H28,H27,H26,H23,H20,H19,H16,H13)</f>
        <v>0.69571428571428573</v>
      </c>
    </row>
  </sheetData>
  <mergeCells count="22">
    <mergeCell ref="A14:AF14"/>
    <mergeCell ref="A17:AF17"/>
    <mergeCell ref="A21:AF21"/>
    <mergeCell ref="R1:AF6"/>
    <mergeCell ref="A8:AF8"/>
    <mergeCell ref="A9:AF9"/>
    <mergeCell ref="A10:AF10"/>
    <mergeCell ref="A11:AF11"/>
    <mergeCell ref="A19:A20"/>
    <mergeCell ref="A27:A28"/>
    <mergeCell ref="A35:AF35"/>
    <mergeCell ref="A36:AF36"/>
    <mergeCell ref="A37:AF37"/>
    <mergeCell ref="A24:AF24"/>
    <mergeCell ref="A29:AF29"/>
    <mergeCell ref="A32:AF32"/>
    <mergeCell ref="A47:AF47"/>
    <mergeCell ref="A39:A40"/>
    <mergeCell ref="A41:AF41"/>
    <mergeCell ref="A42:AF42"/>
    <mergeCell ref="A43:AF43"/>
    <mergeCell ref="A46:AF46"/>
  </mergeCells>
  <conditionalFormatting sqref="H13 AC13:AD13 Z13 W13 T13 Q13 N13 K13">
    <cfRule type="cellIs" dxfId="123" priority="169" operator="between">
      <formula>0.9</formula>
      <formula>1</formula>
    </cfRule>
    <cfRule type="cellIs" dxfId="122" priority="170" operator="between">
      <formula>0.7</formula>
      <formula>0.89</formula>
    </cfRule>
    <cfRule type="cellIs" dxfId="121" priority="171" operator="between">
      <formula>0.5</formula>
      <formula>0.69</formula>
    </cfRule>
    <cfRule type="cellIs" dxfId="120" priority="172" operator="between">
      <formula>0.01</formula>
      <formula>0.49</formula>
    </cfRule>
  </conditionalFormatting>
  <conditionalFormatting sqref="H16 AC16:AD16 Z16 W16 T16 Q16 N16 K16">
    <cfRule type="cellIs" dxfId="119" priority="177" operator="between">
      <formula>0.9</formula>
      <formula>1</formula>
    </cfRule>
    <cfRule type="cellIs" dxfId="118" priority="178" operator="between">
      <formula>0.7</formula>
      <formula>0.89</formula>
    </cfRule>
    <cfRule type="cellIs" dxfId="117" priority="179" operator="between">
      <formula>0.5</formula>
      <formula>0.69</formula>
    </cfRule>
    <cfRule type="cellIs" dxfId="116" priority="180" operator="between">
      <formula>0.01</formula>
      <formula>0.49</formula>
    </cfRule>
  </conditionalFormatting>
  <conditionalFormatting sqref="H20 AC20:AD20 Z20 W20 T20 Q20 N20 K20">
    <cfRule type="cellIs" dxfId="115" priority="85" operator="between">
      <formula>0.9</formula>
      <formula>1</formula>
    </cfRule>
    <cfRule type="cellIs" dxfId="114" priority="86" operator="between">
      <formula>0.7</formula>
      <formula>0.89</formula>
    </cfRule>
    <cfRule type="cellIs" dxfId="113" priority="87" operator="between">
      <formula>0.5</formula>
      <formula>0.69</formula>
    </cfRule>
    <cfRule type="cellIs" dxfId="112" priority="88" operator="between">
      <formula>0.01</formula>
      <formula>0.49</formula>
    </cfRule>
  </conditionalFormatting>
  <conditionalFormatting sqref="H23 AC23:AD23 Z23 W23 T23 Q23 N23 K23">
    <cfRule type="cellIs" dxfId="111" priority="93" operator="between">
      <formula>0.9</formula>
      <formula>1</formula>
    </cfRule>
    <cfRule type="cellIs" dxfId="110" priority="94" operator="between">
      <formula>0.7</formula>
      <formula>0.89</formula>
    </cfRule>
    <cfRule type="cellIs" dxfId="109" priority="95" operator="between">
      <formula>0.5</formula>
      <formula>0.69</formula>
    </cfRule>
    <cfRule type="cellIs" dxfId="108" priority="96" operator="between">
      <formula>0.01</formula>
      <formula>0.49</formula>
    </cfRule>
  </conditionalFormatting>
  <conditionalFormatting sqref="H31 K31 AC31:AD31 Z31 W31 T31 Q31 N31">
    <cfRule type="cellIs" dxfId="107" priority="73" operator="between">
      <formula>0.9</formula>
      <formula>1</formula>
    </cfRule>
    <cfRule type="cellIs" dxfId="106" priority="74" operator="between">
      <formula>0.7</formula>
      <formula>0.89</formula>
    </cfRule>
    <cfRule type="cellIs" dxfId="105" priority="75" operator="between">
      <formula>0.5</formula>
      <formula>0.69</formula>
    </cfRule>
    <cfRule type="cellIs" dxfId="104" priority="76" operator="between">
      <formula>0.01</formula>
      <formula>0.49</formula>
    </cfRule>
  </conditionalFormatting>
  <conditionalFormatting sqref="H26 AC26:AD26 Z26 W26 T26 Q26 N26 K26">
    <cfRule type="cellIs" dxfId="103" priority="65" operator="between">
      <formula>0.9</formula>
      <formula>1</formula>
    </cfRule>
    <cfRule type="cellIs" dxfId="102" priority="66" operator="between">
      <formula>0.7</formula>
      <formula>0.89</formula>
    </cfRule>
    <cfRule type="cellIs" dxfId="101" priority="67" operator="between">
      <formula>0.5</formula>
      <formula>0.69</formula>
    </cfRule>
    <cfRule type="cellIs" dxfId="100" priority="68" operator="between">
      <formula>0.01</formula>
      <formula>0.49</formula>
    </cfRule>
  </conditionalFormatting>
  <conditionalFormatting sqref="H34 AC34:AD34 Z34 W34 T34 Q34 N34 K34">
    <cfRule type="cellIs" dxfId="99" priority="57" operator="between">
      <formula>0.9</formula>
      <formula>1</formula>
    </cfRule>
    <cfRule type="cellIs" dxfId="98" priority="58" operator="between">
      <formula>0.7</formula>
      <formula>0.89</formula>
    </cfRule>
    <cfRule type="cellIs" dxfId="97" priority="59" operator="between">
      <formula>0.5</formula>
      <formula>0.69</formula>
    </cfRule>
    <cfRule type="cellIs" dxfId="96" priority="60" operator="between">
      <formula>0</formula>
      <formula>0.49</formula>
    </cfRule>
  </conditionalFormatting>
  <conditionalFormatting sqref="H28 K28 AC28:AD28 Z28 W28 T28 Q28 N28">
    <cfRule type="cellIs" dxfId="95" priority="49" operator="between">
      <formula>0.9</formula>
      <formula>1</formula>
    </cfRule>
    <cfRule type="cellIs" dxfId="94" priority="50" operator="between">
      <formula>0.7</formula>
      <formula>0.89</formula>
    </cfRule>
    <cfRule type="cellIs" dxfId="93" priority="51" operator="between">
      <formula>0.5</formula>
      <formula>0.69</formula>
    </cfRule>
    <cfRule type="cellIs" dxfId="92" priority="52" operator="between">
      <formula>0.01</formula>
      <formula>0.49</formula>
    </cfRule>
  </conditionalFormatting>
  <conditionalFormatting sqref="H19 AC19:AD19 Z19 W19 T19 Q19 N19 K19">
    <cfRule type="cellIs" dxfId="91" priority="37" operator="between">
      <formula>0.9</formula>
      <formula>1</formula>
    </cfRule>
    <cfRule type="cellIs" dxfId="90" priority="38" operator="between">
      <formula>0.7</formula>
      <formula>0.89</formula>
    </cfRule>
    <cfRule type="cellIs" dxfId="89" priority="39" operator="between">
      <formula>0.5</formula>
      <formula>0.69</formula>
    </cfRule>
    <cfRule type="cellIs" dxfId="88" priority="40" operator="between">
      <formula>0.01</formula>
      <formula>0.49</formula>
    </cfRule>
  </conditionalFormatting>
  <conditionalFormatting sqref="H27 AC27:AD27 Z27 W27 T27 Q27 N27 K27">
    <cfRule type="cellIs" dxfId="87" priority="25" operator="between">
      <formula>0.9</formula>
      <formula>1</formula>
    </cfRule>
    <cfRule type="cellIs" dxfId="86" priority="26" operator="between">
      <formula>0.7</formula>
      <formula>0.89</formula>
    </cfRule>
    <cfRule type="cellIs" dxfId="85" priority="27" operator="between">
      <formula>0.5</formula>
      <formula>0.69</formula>
    </cfRule>
    <cfRule type="cellIs" dxfId="84" priority="28" operator="between">
      <formula>0.01</formula>
      <formula>0.49</formula>
    </cfRule>
  </conditionalFormatting>
  <conditionalFormatting sqref="H40 AC40:AD40 Z40 W40 T40 Q40 N40 K40">
    <cfRule type="cellIs" dxfId="83" priority="21" operator="between">
      <formula>0.9</formula>
      <formula>1</formula>
    </cfRule>
    <cfRule type="cellIs" dxfId="82" priority="22" operator="between">
      <formula>0.7</formula>
      <formula>0.89</formula>
    </cfRule>
    <cfRule type="cellIs" dxfId="81" priority="23" operator="between">
      <formula>0.5</formula>
      <formula>0.69</formula>
    </cfRule>
    <cfRule type="cellIs" dxfId="80" priority="24" operator="between">
      <formula>0.01</formula>
      <formula>0.49</formula>
    </cfRule>
  </conditionalFormatting>
  <conditionalFormatting sqref="H45 AC45:AD45 Z45 W45 T45 Q45 N45 K45">
    <cfRule type="cellIs" dxfId="79" priority="17" operator="between">
      <formula>0.9</formula>
      <formula>1</formula>
    </cfRule>
    <cfRule type="cellIs" dxfId="78" priority="18" operator="between">
      <formula>0.7</formula>
      <formula>0.89</formula>
    </cfRule>
    <cfRule type="cellIs" dxfId="77" priority="19" operator="between">
      <formula>0.5</formula>
      <formula>0.69</formula>
    </cfRule>
    <cfRule type="cellIs" dxfId="76" priority="20" operator="between">
      <formula>0.01</formula>
      <formula>0.49</formula>
    </cfRule>
  </conditionalFormatting>
  <conditionalFormatting sqref="H49 AC49:AD49 Z49 W49 T49 Q49 N49 K49">
    <cfRule type="cellIs" dxfId="75" priority="13" operator="between">
      <formula>0.9</formula>
      <formula>1</formula>
    </cfRule>
    <cfRule type="cellIs" dxfId="74" priority="14" operator="between">
      <formula>0.7</formula>
      <formula>0.89</formula>
    </cfRule>
    <cfRule type="cellIs" dxfId="73" priority="15" operator="between">
      <formula>0.5</formula>
      <formula>0.69</formula>
    </cfRule>
    <cfRule type="cellIs" dxfId="72" priority="16" operator="between">
      <formula>0.01</formula>
      <formula>0.49</formula>
    </cfRule>
  </conditionalFormatting>
  <conditionalFormatting sqref="H39 AC39:AD39 Z39 W39 T39 Q39 N39 K39">
    <cfRule type="cellIs" dxfId="71" priority="9" operator="between">
      <formula>0.9</formula>
      <formula>1</formula>
    </cfRule>
    <cfRule type="cellIs" dxfId="70" priority="10" operator="between">
      <formula>0.7</formula>
      <formula>0.89</formula>
    </cfRule>
    <cfRule type="cellIs" dxfId="69" priority="11" operator="between">
      <formula>0.5</formula>
      <formula>0.69</formula>
    </cfRule>
    <cfRule type="cellIs" dxfId="68" priority="12" operator="between">
      <formula>0.01</formula>
      <formula>0.49</formula>
    </cfRule>
  </conditionalFormatting>
  <conditionalFormatting sqref="H50">
    <cfRule type="cellIs" dxfId="67" priority="1" operator="between">
      <formula>0.9</formula>
      <formula>1</formula>
    </cfRule>
    <cfRule type="cellIs" dxfId="65" priority="2" operator="between">
      <formula>0.7</formula>
      <formula>0.89</formula>
    </cfRule>
    <cfRule type="cellIs" dxfId="66" priority="3" operator="between">
      <formula>0.6</formula>
      <formula>0.69</formula>
    </cfRule>
    <cfRule type="cellIs" dxfId="64" priority="4" operator="between">
      <formula>0.01</formula>
      <formula>0.59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125" scale="91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1"/>
  <sheetViews>
    <sheetView topLeftCell="A48" zoomScaleNormal="100" workbookViewId="0">
      <selection activeCell="H51" sqref="H51"/>
    </sheetView>
  </sheetViews>
  <sheetFormatPr baseColWidth="10" defaultColWidth="11.42578125" defaultRowHeight="13.5" x14ac:dyDescent="0.25"/>
  <cols>
    <col min="1" max="2" width="26.5703125" style="1" customWidth="1"/>
    <col min="3" max="3" width="14.42578125" style="25" customWidth="1"/>
    <col min="4" max="4" width="14" style="16" customWidth="1"/>
    <col min="5" max="5" width="16" style="26" customWidth="1"/>
    <col min="6" max="6" width="7" style="14" customWidth="1"/>
    <col min="7" max="7" width="11.28515625" style="14" customWidth="1"/>
    <col min="8" max="8" width="12" style="1" customWidth="1"/>
    <col min="9" max="9" width="6.5703125" style="14" customWidth="1"/>
    <col min="10" max="10" width="10.28515625" style="14" customWidth="1"/>
    <col min="11" max="11" width="9.85546875" style="1" customWidth="1"/>
    <col min="12" max="12" width="6.5703125" style="14" customWidth="1"/>
    <col min="13" max="13" width="9.28515625" style="14" customWidth="1"/>
    <col min="14" max="14" width="9.85546875" style="1" customWidth="1"/>
    <col min="15" max="15" width="6.5703125" style="14" customWidth="1"/>
    <col min="16" max="16" width="9.28515625" style="14" customWidth="1"/>
    <col min="17" max="17" width="9.85546875" style="1" customWidth="1"/>
    <col min="18" max="18" width="6.5703125" style="14" customWidth="1"/>
    <col min="19" max="19" width="9.28515625" style="14" customWidth="1"/>
    <col min="20" max="20" width="9.85546875" style="1" customWidth="1"/>
    <col min="21" max="21" width="6.5703125" style="14" customWidth="1"/>
    <col min="22" max="22" width="9.28515625" style="14" customWidth="1"/>
    <col min="23" max="23" width="9.85546875" style="1" customWidth="1"/>
    <col min="24" max="24" width="6.5703125" style="14" customWidth="1"/>
    <col min="25" max="25" width="9.28515625" style="14" customWidth="1"/>
    <col min="26" max="26" width="9.85546875" style="1" customWidth="1"/>
    <col min="27" max="27" width="6.5703125" style="14" customWidth="1"/>
    <col min="28" max="28" width="9.28515625" style="14" customWidth="1"/>
    <col min="29" max="30" width="9.85546875" style="1" customWidth="1"/>
    <col min="31" max="31" width="29.5703125" style="1" bestFit="1" customWidth="1"/>
    <col min="32" max="32" width="24.42578125" style="1" customWidth="1"/>
    <col min="33" max="33" width="11.42578125" style="1"/>
    <col min="34" max="35" width="12.42578125" style="1" bestFit="1" customWidth="1"/>
    <col min="36" max="16384" width="11.42578125" style="1"/>
  </cols>
  <sheetData>
    <row r="1" spans="1:32" x14ac:dyDescent="0.25">
      <c r="R1" s="35" t="s">
        <v>3</v>
      </c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x14ac:dyDescent="0.25"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x14ac:dyDescent="0.25"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x14ac:dyDescent="0.25"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x14ac:dyDescent="0.25"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x14ac:dyDescent="0.25"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8" spans="1:32" x14ac:dyDescent="0.25">
      <c r="A8" s="36" t="s">
        <v>227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8"/>
    </row>
    <row r="9" spans="1:32" x14ac:dyDescent="0.25">
      <c r="A9" s="31" t="s">
        <v>229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3"/>
    </row>
    <row r="10" spans="1:32" ht="28.15" customHeight="1" x14ac:dyDescent="0.25">
      <c r="A10" s="39" t="s">
        <v>228</v>
      </c>
      <c r="B10" s="3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</row>
    <row r="11" spans="1:32" x14ac:dyDescent="0.25">
      <c r="A11" s="34" t="s">
        <v>230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</row>
    <row r="12" spans="1:32" ht="38.25" x14ac:dyDescent="0.25">
      <c r="A12" s="2" t="s">
        <v>57</v>
      </c>
      <c r="B12" s="2" t="s">
        <v>145</v>
      </c>
      <c r="C12" s="2" t="s">
        <v>58</v>
      </c>
      <c r="D12" s="2" t="s">
        <v>0</v>
      </c>
      <c r="E12" s="15" t="s">
        <v>15</v>
      </c>
      <c r="F12" s="15" t="s">
        <v>16</v>
      </c>
      <c r="G12" s="15" t="s">
        <v>87</v>
      </c>
      <c r="H12" s="2" t="s">
        <v>97</v>
      </c>
      <c r="I12" s="15" t="s">
        <v>17</v>
      </c>
      <c r="J12" s="15" t="s">
        <v>89</v>
      </c>
      <c r="K12" s="2" t="s">
        <v>18</v>
      </c>
      <c r="L12" s="15" t="s">
        <v>19</v>
      </c>
      <c r="M12" s="15" t="s">
        <v>90</v>
      </c>
      <c r="N12" s="2" t="s">
        <v>20</v>
      </c>
      <c r="O12" s="15" t="s">
        <v>21</v>
      </c>
      <c r="P12" s="15" t="s">
        <v>91</v>
      </c>
      <c r="Q12" s="2" t="s">
        <v>22</v>
      </c>
      <c r="R12" s="15" t="s">
        <v>23</v>
      </c>
      <c r="S12" s="15" t="s">
        <v>92</v>
      </c>
      <c r="T12" s="2" t="s">
        <v>24</v>
      </c>
      <c r="U12" s="15" t="s">
        <v>25</v>
      </c>
      <c r="V12" s="15" t="s">
        <v>93</v>
      </c>
      <c r="W12" s="2" t="s">
        <v>26</v>
      </c>
      <c r="X12" s="15" t="s">
        <v>27</v>
      </c>
      <c r="Y12" s="15" t="s">
        <v>94</v>
      </c>
      <c r="Z12" s="2" t="s">
        <v>28</v>
      </c>
      <c r="AA12" s="15" t="s">
        <v>29</v>
      </c>
      <c r="AB12" s="15" t="s">
        <v>95</v>
      </c>
      <c r="AC12" s="2" t="s">
        <v>30</v>
      </c>
      <c r="AD12" s="2" t="s">
        <v>96</v>
      </c>
      <c r="AE12" s="2" t="s">
        <v>1</v>
      </c>
      <c r="AF12" s="2" t="s">
        <v>2</v>
      </c>
    </row>
    <row r="13" spans="1:32" ht="81" x14ac:dyDescent="0.25">
      <c r="A13" s="19" t="s">
        <v>247</v>
      </c>
      <c r="B13" s="19" t="s">
        <v>251</v>
      </c>
      <c r="C13" s="3" t="s">
        <v>254</v>
      </c>
      <c r="D13" s="19" t="s">
        <v>257</v>
      </c>
      <c r="E13" s="3">
        <v>0</v>
      </c>
      <c r="F13" s="17"/>
      <c r="G13" s="17"/>
      <c r="H13" s="6">
        <v>1</v>
      </c>
      <c r="I13" s="17"/>
      <c r="J13" s="17"/>
      <c r="K13" s="6" t="e">
        <f t="shared" ref="K13:K16" si="0">J13/I13</f>
        <v>#DIV/0!</v>
      </c>
      <c r="L13" s="17"/>
      <c r="M13" s="17"/>
      <c r="N13" s="6" t="e">
        <f t="shared" ref="N13:N16" si="1">M13/L13</f>
        <v>#DIV/0!</v>
      </c>
      <c r="O13" s="17"/>
      <c r="P13" s="17"/>
      <c r="Q13" s="6" t="e">
        <f t="shared" ref="Q13:Q16" si="2">P13/O13</f>
        <v>#DIV/0!</v>
      </c>
      <c r="R13" s="17"/>
      <c r="S13" s="17"/>
      <c r="T13" s="6" t="e">
        <f t="shared" ref="T13:T16" si="3">S13/R13</f>
        <v>#DIV/0!</v>
      </c>
      <c r="U13" s="17"/>
      <c r="V13" s="17"/>
      <c r="W13" s="6" t="e">
        <f t="shared" ref="W13:W16" si="4">V13/U13</f>
        <v>#DIV/0!</v>
      </c>
      <c r="X13" s="17"/>
      <c r="Y13" s="17"/>
      <c r="Z13" s="6" t="e">
        <f t="shared" ref="Z13:Z16" si="5">Y13/X13</f>
        <v>#DIV/0!</v>
      </c>
      <c r="AA13" s="17"/>
      <c r="AB13" s="17"/>
      <c r="AC13" s="6" t="e">
        <f t="shared" ref="AC13:AC16" si="6">AB13/AA13</f>
        <v>#DIV/0!</v>
      </c>
      <c r="AD13" s="6" t="e">
        <f t="shared" ref="AD13:AD16" si="7">(G13+J13+M13+P13+S13+V13+Y13+AB13)/C13</f>
        <v>#VALUE!</v>
      </c>
      <c r="AE13" s="13" t="s">
        <v>261</v>
      </c>
      <c r="AF13" s="7"/>
    </row>
    <row r="14" spans="1:32" ht="67.5" x14ac:dyDescent="0.25">
      <c r="A14" s="19" t="s">
        <v>248</v>
      </c>
      <c r="B14" s="19" t="s">
        <v>252</v>
      </c>
      <c r="C14" s="3" t="s">
        <v>255</v>
      </c>
      <c r="D14" s="19" t="s">
        <v>258</v>
      </c>
      <c r="E14" s="3">
        <v>8</v>
      </c>
      <c r="F14" s="17"/>
      <c r="G14" s="17"/>
      <c r="H14" s="6">
        <v>1</v>
      </c>
      <c r="I14" s="17"/>
      <c r="J14" s="17"/>
      <c r="K14" s="6" t="e">
        <f t="shared" si="0"/>
        <v>#DIV/0!</v>
      </c>
      <c r="L14" s="17"/>
      <c r="M14" s="17"/>
      <c r="N14" s="6" t="e">
        <f t="shared" si="1"/>
        <v>#DIV/0!</v>
      </c>
      <c r="O14" s="17"/>
      <c r="P14" s="17"/>
      <c r="Q14" s="6" t="e">
        <f t="shared" si="2"/>
        <v>#DIV/0!</v>
      </c>
      <c r="R14" s="17"/>
      <c r="S14" s="17"/>
      <c r="T14" s="6" t="e">
        <f t="shared" si="3"/>
        <v>#DIV/0!</v>
      </c>
      <c r="U14" s="17"/>
      <c r="V14" s="17"/>
      <c r="W14" s="6" t="e">
        <f t="shared" si="4"/>
        <v>#DIV/0!</v>
      </c>
      <c r="X14" s="17"/>
      <c r="Y14" s="17"/>
      <c r="Z14" s="6" t="e">
        <f t="shared" si="5"/>
        <v>#DIV/0!</v>
      </c>
      <c r="AA14" s="17"/>
      <c r="AB14" s="17"/>
      <c r="AC14" s="6" t="e">
        <f t="shared" si="6"/>
        <v>#DIV/0!</v>
      </c>
      <c r="AD14" s="6" t="e">
        <f t="shared" si="7"/>
        <v>#VALUE!</v>
      </c>
      <c r="AE14" s="13" t="s">
        <v>261</v>
      </c>
      <c r="AF14" s="7"/>
    </row>
    <row r="15" spans="1:32" ht="54" x14ac:dyDescent="0.25">
      <c r="A15" s="19" t="s">
        <v>249</v>
      </c>
      <c r="B15" s="19" t="s">
        <v>253</v>
      </c>
      <c r="C15" s="3">
        <v>80</v>
      </c>
      <c r="D15" s="19" t="s">
        <v>259</v>
      </c>
      <c r="E15" s="3">
        <v>10</v>
      </c>
      <c r="F15" s="17"/>
      <c r="G15" s="17"/>
      <c r="H15" s="6">
        <v>1</v>
      </c>
      <c r="I15" s="17"/>
      <c r="J15" s="17"/>
      <c r="K15" s="6" t="e">
        <f t="shared" si="0"/>
        <v>#DIV/0!</v>
      </c>
      <c r="L15" s="17"/>
      <c r="M15" s="17"/>
      <c r="N15" s="6" t="e">
        <f t="shared" si="1"/>
        <v>#DIV/0!</v>
      </c>
      <c r="O15" s="17"/>
      <c r="P15" s="17"/>
      <c r="Q15" s="6" t="e">
        <f t="shared" si="2"/>
        <v>#DIV/0!</v>
      </c>
      <c r="R15" s="17"/>
      <c r="S15" s="17"/>
      <c r="T15" s="6" t="e">
        <f t="shared" si="3"/>
        <v>#DIV/0!</v>
      </c>
      <c r="U15" s="17"/>
      <c r="V15" s="17"/>
      <c r="W15" s="6" t="e">
        <f t="shared" si="4"/>
        <v>#DIV/0!</v>
      </c>
      <c r="X15" s="17"/>
      <c r="Y15" s="17"/>
      <c r="Z15" s="6" t="e">
        <f t="shared" si="5"/>
        <v>#DIV/0!</v>
      </c>
      <c r="AA15" s="17"/>
      <c r="AB15" s="17"/>
      <c r="AC15" s="6" t="e">
        <f t="shared" si="6"/>
        <v>#DIV/0!</v>
      </c>
      <c r="AD15" s="6">
        <f>(G15+J15+M15+P15+S15+V15+Y15+AB15)/C15</f>
        <v>0</v>
      </c>
      <c r="AE15" s="13" t="s">
        <v>261</v>
      </c>
      <c r="AF15" s="7"/>
    </row>
    <row r="16" spans="1:32" ht="54" x14ac:dyDescent="0.25">
      <c r="A16" s="19" t="s">
        <v>250</v>
      </c>
      <c r="B16" s="19" t="s">
        <v>289</v>
      </c>
      <c r="C16" s="3" t="s">
        <v>256</v>
      </c>
      <c r="D16" s="19" t="s">
        <v>260</v>
      </c>
      <c r="E16" s="3">
        <v>0</v>
      </c>
      <c r="F16" s="17"/>
      <c r="G16" s="17"/>
      <c r="H16" s="6">
        <v>1</v>
      </c>
      <c r="I16" s="17"/>
      <c r="J16" s="17"/>
      <c r="K16" s="6" t="e">
        <f t="shared" si="0"/>
        <v>#DIV/0!</v>
      </c>
      <c r="L16" s="17"/>
      <c r="M16" s="17"/>
      <c r="N16" s="6" t="e">
        <f t="shared" si="1"/>
        <v>#DIV/0!</v>
      </c>
      <c r="O16" s="17"/>
      <c r="P16" s="17"/>
      <c r="Q16" s="6" t="e">
        <f t="shared" si="2"/>
        <v>#DIV/0!</v>
      </c>
      <c r="R16" s="17"/>
      <c r="S16" s="17"/>
      <c r="T16" s="6" t="e">
        <f t="shared" si="3"/>
        <v>#DIV/0!</v>
      </c>
      <c r="U16" s="17"/>
      <c r="V16" s="17"/>
      <c r="W16" s="6" t="e">
        <f t="shared" si="4"/>
        <v>#DIV/0!</v>
      </c>
      <c r="X16" s="17"/>
      <c r="Y16" s="17"/>
      <c r="Z16" s="6" t="e">
        <f t="shared" si="5"/>
        <v>#DIV/0!</v>
      </c>
      <c r="AA16" s="17"/>
      <c r="AB16" s="17"/>
      <c r="AC16" s="6" t="e">
        <f t="shared" si="6"/>
        <v>#DIV/0!</v>
      </c>
      <c r="AD16" s="6" t="e">
        <f t="shared" si="7"/>
        <v>#VALUE!</v>
      </c>
      <c r="AE16" s="13" t="s">
        <v>261</v>
      </c>
      <c r="AF16" s="7"/>
    </row>
    <row r="17" spans="1:32" x14ac:dyDescent="0.25">
      <c r="A17" s="31" t="s">
        <v>262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3"/>
    </row>
    <row r="18" spans="1:32" x14ac:dyDescent="0.25">
      <c r="A18" s="34" t="s">
        <v>263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</row>
    <row r="19" spans="1:32" ht="38.25" x14ac:dyDescent="0.25">
      <c r="A19" s="2" t="s">
        <v>57</v>
      </c>
      <c r="B19" s="2" t="s">
        <v>145</v>
      </c>
      <c r="C19" s="2" t="s">
        <v>58</v>
      </c>
      <c r="D19" s="2" t="s">
        <v>0</v>
      </c>
      <c r="E19" s="15" t="s">
        <v>15</v>
      </c>
      <c r="F19" s="15" t="s">
        <v>16</v>
      </c>
      <c r="G19" s="15" t="s">
        <v>87</v>
      </c>
      <c r="H19" s="2" t="s">
        <v>97</v>
      </c>
      <c r="I19" s="15" t="s">
        <v>17</v>
      </c>
      <c r="J19" s="15" t="s">
        <v>89</v>
      </c>
      <c r="K19" s="2" t="s">
        <v>18</v>
      </c>
      <c r="L19" s="15" t="s">
        <v>19</v>
      </c>
      <c r="M19" s="15" t="s">
        <v>90</v>
      </c>
      <c r="N19" s="2" t="s">
        <v>20</v>
      </c>
      <c r="O19" s="15" t="s">
        <v>21</v>
      </c>
      <c r="P19" s="15" t="s">
        <v>91</v>
      </c>
      <c r="Q19" s="2" t="s">
        <v>22</v>
      </c>
      <c r="R19" s="15" t="s">
        <v>23</v>
      </c>
      <c r="S19" s="15" t="s">
        <v>92</v>
      </c>
      <c r="T19" s="2" t="s">
        <v>24</v>
      </c>
      <c r="U19" s="15" t="s">
        <v>25</v>
      </c>
      <c r="V19" s="15" t="s">
        <v>93</v>
      </c>
      <c r="W19" s="2" t="s">
        <v>26</v>
      </c>
      <c r="X19" s="15" t="s">
        <v>27</v>
      </c>
      <c r="Y19" s="15" t="s">
        <v>94</v>
      </c>
      <c r="Z19" s="2" t="s">
        <v>28</v>
      </c>
      <c r="AA19" s="15" t="s">
        <v>29</v>
      </c>
      <c r="AB19" s="15" t="s">
        <v>95</v>
      </c>
      <c r="AC19" s="2" t="s">
        <v>30</v>
      </c>
      <c r="AD19" s="2" t="s">
        <v>96</v>
      </c>
      <c r="AE19" s="2" t="s">
        <v>1</v>
      </c>
      <c r="AF19" s="2" t="s">
        <v>2</v>
      </c>
    </row>
    <row r="20" spans="1:32" ht="81" x14ac:dyDescent="0.25">
      <c r="A20" s="19" t="s">
        <v>264</v>
      </c>
      <c r="B20" s="19" t="s">
        <v>265</v>
      </c>
      <c r="C20" s="3">
        <v>64</v>
      </c>
      <c r="D20" s="19" t="s">
        <v>272</v>
      </c>
      <c r="E20" s="3">
        <v>8</v>
      </c>
      <c r="F20" s="17"/>
      <c r="G20" s="17"/>
      <c r="H20" s="6">
        <v>0.8</v>
      </c>
      <c r="I20" s="17"/>
      <c r="J20" s="17"/>
      <c r="K20" s="6" t="e">
        <f t="shared" ref="K20:K22" si="8">J20/I20</f>
        <v>#DIV/0!</v>
      </c>
      <c r="L20" s="17"/>
      <c r="M20" s="17"/>
      <c r="N20" s="6" t="e">
        <f t="shared" ref="N20:N22" si="9">M20/L20</f>
        <v>#DIV/0!</v>
      </c>
      <c r="O20" s="17"/>
      <c r="P20" s="17"/>
      <c r="Q20" s="6" t="e">
        <f t="shared" ref="Q20:Q22" si="10">P20/O20</f>
        <v>#DIV/0!</v>
      </c>
      <c r="R20" s="17"/>
      <c r="S20" s="17"/>
      <c r="T20" s="6" t="e">
        <f t="shared" ref="T20:T22" si="11">S20/R20</f>
        <v>#DIV/0!</v>
      </c>
      <c r="U20" s="17"/>
      <c r="V20" s="17"/>
      <c r="W20" s="6" t="e">
        <f t="shared" ref="W20:W22" si="12">V20/U20</f>
        <v>#DIV/0!</v>
      </c>
      <c r="X20" s="17"/>
      <c r="Y20" s="17"/>
      <c r="Z20" s="6" t="e">
        <f t="shared" ref="Z20:Z22" si="13">Y20/X20</f>
        <v>#DIV/0!</v>
      </c>
      <c r="AA20" s="17"/>
      <c r="AB20" s="17"/>
      <c r="AC20" s="6" t="e">
        <f t="shared" ref="AC20:AC22" si="14">AB20/AA20</f>
        <v>#DIV/0!</v>
      </c>
      <c r="AD20" s="6">
        <f t="shared" ref="AD20:AD21" si="15">(G20+J20+M20+P20+S20+V20+Y20+AB20)/C20</f>
        <v>0</v>
      </c>
      <c r="AE20" s="13" t="s">
        <v>261</v>
      </c>
      <c r="AF20" s="7"/>
    </row>
    <row r="21" spans="1:32" ht="67.5" x14ac:dyDescent="0.25">
      <c r="A21" s="19" t="s">
        <v>266</v>
      </c>
      <c r="B21" s="19" t="s">
        <v>267</v>
      </c>
      <c r="C21" s="3">
        <v>64</v>
      </c>
      <c r="D21" s="19" t="s">
        <v>273</v>
      </c>
      <c r="E21" s="3">
        <v>8</v>
      </c>
      <c r="F21" s="17"/>
      <c r="G21" s="17"/>
      <c r="H21" s="6">
        <v>1</v>
      </c>
      <c r="I21" s="17"/>
      <c r="J21" s="17"/>
      <c r="K21" s="6" t="e">
        <f t="shared" si="8"/>
        <v>#DIV/0!</v>
      </c>
      <c r="L21" s="17"/>
      <c r="M21" s="17"/>
      <c r="N21" s="6" t="e">
        <f t="shared" si="9"/>
        <v>#DIV/0!</v>
      </c>
      <c r="O21" s="17"/>
      <c r="P21" s="17"/>
      <c r="Q21" s="6" t="e">
        <f t="shared" si="10"/>
        <v>#DIV/0!</v>
      </c>
      <c r="R21" s="17"/>
      <c r="S21" s="17"/>
      <c r="T21" s="6" t="e">
        <f t="shared" si="11"/>
        <v>#DIV/0!</v>
      </c>
      <c r="U21" s="17"/>
      <c r="V21" s="17"/>
      <c r="W21" s="6" t="e">
        <f t="shared" si="12"/>
        <v>#DIV/0!</v>
      </c>
      <c r="X21" s="17"/>
      <c r="Y21" s="17"/>
      <c r="Z21" s="6" t="e">
        <f t="shared" si="13"/>
        <v>#DIV/0!</v>
      </c>
      <c r="AA21" s="17"/>
      <c r="AB21" s="17"/>
      <c r="AC21" s="6" t="e">
        <f t="shared" si="14"/>
        <v>#DIV/0!</v>
      </c>
      <c r="AD21" s="6">
        <f t="shared" si="15"/>
        <v>0</v>
      </c>
      <c r="AE21" s="13" t="s">
        <v>261</v>
      </c>
      <c r="AF21" s="7"/>
    </row>
    <row r="22" spans="1:32" ht="67.5" x14ac:dyDescent="0.25">
      <c r="A22" s="19" t="s">
        <v>268</v>
      </c>
      <c r="B22" s="19" t="s">
        <v>269</v>
      </c>
      <c r="C22" s="3">
        <v>80</v>
      </c>
      <c r="D22" s="19" t="s">
        <v>274</v>
      </c>
      <c r="E22" s="3">
        <v>10</v>
      </c>
      <c r="F22" s="17"/>
      <c r="G22" s="17"/>
      <c r="H22" s="6">
        <v>1</v>
      </c>
      <c r="I22" s="17"/>
      <c r="J22" s="17"/>
      <c r="K22" s="6" t="e">
        <f t="shared" si="8"/>
        <v>#DIV/0!</v>
      </c>
      <c r="L22" s="17"/>
      <c r="M22" s="17"/>
      <c r="N22" s="6" t="e">
        <f t="shared" si="9"/>
        <v>#DIV/0!</v>
      </c>
      <c r="O22" s="17"/>
      <c r="P22" s="17"/>
      <c r="Q22" s="6" t="e">
        <f t="shared" si="10"/>
        <v>#DIV/0!</v>
      </c>
      <c r="R22" s="17"/>
      <c r="S22" s="17"/>
      <c r="T22" s="6" t="e">
        <f t="shared" si="11"/>
        <v>#DIV/0!</v>
      </c>
      <c r="U22" s="17"/>
      <c r="V22" s="17"/>
      <c r="W22" s="6" t="e">
        <f t="shared" si="12"/>
        <v>#DIV/0!</v>
      </c>
      <c r="X22" s="17"/>
      <c r="Y22" s="17"/>
      <c r="Z22" s="6" t="e">
        <f t="shared" si="13"/>
        <v>#DIV/0!</v>
      </c>
      <c r="AA22" s="17"/>
      <c r="AB22" s="17"/>
      <c r="AC22" s="6" t="e">
        <f t="shared" si="14"/>
        <v>#DIV/0!</v>
      </c>
      <c r="AD22" s="6">
        <f>(G22+J22+M22+P22+S22+V22+Y22+AB22)/C22</f>
        <v>0</v>
      </c>
      <c r="AE22" s="13" t="s">
        <v>261</v>
      </c>
      <c r="AF22" s="7"/>
    </row>
    <row r="23" spans="1:32" ht="54" x14ac:dyDescent="0.25">
      <c r="A23" s="19" t="s">
        <v>270</v>
      </c>
      <c r="B23" s="19" t="s">
        <v>271</v>
      </c>
      <c r="C23" s="3" t="s">
        <v>256</v>
      </c>
      <c r="D23" s="19" t="s">
        <v>260</v>
      </c>
      <c r="E23" s="3">
        <v>0</v>
      </c>
      <c r="F23" s="17"/>
      <c r="G23" s="17"/>
      <c r="H23" s="6">
        <v>1</v>
      </c>
      <c r="I23" s="17"/>
      <c r="J23" s="17"/>
      <c r="K23" s="6" t="e">
        <f>J23/I23</f>
        <v>#DIV/0!</v>
      </c>
      <c r="L23" s="17"/>
      <c r="M23" s="17"/>
      <c r="N23" s="6" t="e">
        <f>M23/L23</f>
        <v>#DIV/0!</v>
      </c>
      <c r="O23" s="17"/>
      <c r="P23" s="17"/>
      <c r="Q23" s="6" t="e">
        <f>P23/O23</f>
        <v>#DIV/0!</v>
      </c>
      <c r="R23" s="17"/>
      <c r="S23" s="17"/>
      <c r="T23" s="6" t="e">
        <f>S23/R23</f>
        <v>#DIV/0!</v>
      </c>
      <c r="U23" s="17"/>
      <c r="V23" s="17"/>
      <c r="W23" s="6" t="e">
        <f>V23/U23</f>
        <v>#DIV/0!</v>
      </c>
      <c r="X23" s="17"/>
      <c r="Y23" s="17"/>
      <c r="Z23" s="6" t="e">
        <f>Y23/X23</f>
        <v>#DIV/0!</v>
      </c>
      <c r="AA23" s="17"/>
      <c r="AB23" s="17"/>
      <c r="AC23" s="6" t="e">
        <f>AB23/AA23</f>
        <v>#DIV/0!</v>
      </c>
      <c r="AD23" s="6" t="e">
        <f>(G23+J23+M23+P23+S23+V23+Y23+AB23)/C23</f>
        <v>#VALUE!</v>
      </c>
      <c r="AE23" s="13" t="s">
        <v>261</v>
      </c>
      <c r="AF23" s="7"/>
    </row>
    <row r="24" spans="1:32" x14ac:dyDescent="0.25">
      <c r="A24" s="31" t="s">
        <v>275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3"/>
    </row>
    <row r="25" spans="1:32" x14ac:dyDescent="0.25">
      <c r="A25" s="34" t="s">
        <v>276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</row>
    <row r="26" spans="1:32" ht="38.25" x14ac:dyDescent="0.25">
      <c r="A26" s="2" t="s">
        <v>57</v>
      </c>
      <c r="B26" s="2" t="s">
        <v>145</v>
      </c>
      <c r="C26" s="2" t="s">
        <v>58</v>
      </c>
      <c r="D26" s="2" t="s">
        <v>0</v>
      </c>
      <c r="E26" s="15" t="s">
        <v>15</v>
      </c>
      <c r="F26" s="15" t="s">
        <v>16</v>
      </c>
      <c r="G26" s="15" t="s">
        <v>87</v>
      </c>
      <c r="H26" s="2" t="s">
        <v>97</v>
      </c>
      <c r="I26" s="15" t="s">
        <v>17</v>
      </c>
      <c r="J26" s="15" t="s">
        <v>89</v>
      </c>
      <c r="K26" s="2" t="s">
        <v>18</v>
      </c>
      <c r="L26" s="15" t="s">
        <v>19</v>
      </c>
      <c r="M26" s="15" t="s">
        <v>90</v>
      </c>
      <c r="N26" s="2" t="s">
        <v>20</v>
      </c>
      <c r="O26" s="15" t="s">
        <v>21</v>
      </c>
      <c r="P26" s="15" t="s">
        <v>91</v>
      </c>
      <c r="Q26" s="2" t="s">
        <v>22</v>
      </c>
      <c r="R26" s="15" t="s">
        <v>23</v>
      </c>
      <c r="S26" s="15" t="s">
        <v>92</v>
      </c>
      <c r="T26" s="2" t="s">
        <v>24</v>
      </c>
      <c r="U26" s="15" t="s">
        <v>25</v>
      </c>
      <c r="V26" s="15" t="s">
        <v>93</v>
      </c>
      <c r="W26" s="2" t="s">
        <v>26</v>
      </c>
      <c r="X26" s="15" t="s">
        <v>27</v>
      </c>
      <c r="Y26" s="15" t="s">
        <v>94</v>
      </c>
      <c r="Z26" s="2" t="s">
        <v>28</v>
      </c>
      <c r="AA26" s="15" t="s">
        <v>29</v>
      </c>
      <c r="AB26" s="15" t="s">
        <v>95</v>
      </c>
      <c r="AC26" s="2" t="s">
        <v>30</v>
      </c>
      <c r="AD26" s="2" t="s">
        <v>96</v>
      </c>
      <c r="AE26" s="2" t="s">
        <v>1</v>
      </c>
      <c r="AF26" s="2" t="s">
        <v>2</v>
      </c>
    </row>
    <row r="27" spans="1:32" s="12" customFormat="1" ht="54" x14ac:dyDescent="0.25">
      <c r="A27" s="19" t="s">
        <v>277</v>
      </c>
      <c r="B27" s="19" t="s">
        <v>278</v>
      </c>
      <c r="C27" s="3" t="s">
        <v>285</v>
      </c>
      <c r="D27" s="19" t="s">
        <v>286</v>
      </c>
      <c r="E27" s="3">
        <v>1000</v>
      </c>
      <c r="F27" s="17"/>
      <c r="G27" s="17"/>
      <c r="H27" s="6">
        <v>1</v>
      </c>
      <c r="I27" s="17"/>
      <c r="J27" s="17"/>
      <c r="K27" s="6" t="e">
        <f>J27/I27</f>
        <v>#DIV/0!</v>
      </c>
      <c r="L27" s="17"/>
      <c r="M27" s="17"/>
      <c r="N27" s="6" t="e">
        <f>M27/L27</f>
        <v>#DIV/0!</v>
      </c>
      <c r="O27" s="17"/>
      <c r="P27" s="17"/>
      <c r="Q27" s="6" t="e">
        <f>P27/O27</f>
        <v>#DIV/0!</v>
      </c>
      <c r="R27" s="17"/>
      <c r="S27" s="17"/>
      <c r="T27" s="6" t="e">
        <f>S27/R27</f>
        <v>#DIV/0!</v>
      </c>
      <c r="U27" s="17"/>
      <c r="V27" s="17"/>
      <c r="W27" s="6" t="e">
        <f>V27/U27</f>
        <v>#DIV/0!</v>
      </c>
      <c r="X27" s="17"/>
      <c r="Y27" s="17"/>
      <c r="Z27" s="6" t="e">
        <f>Y27/X27</f>
        <v>#DIV/0!</v>
      </c>
      <c r="AA27" s="17"/>
      <c r="AB27" s="17"/>
      <c r="AC27" s="6" t="e">
        <f>AB27/AA27</f>
        <v>#DIV/0!</v>
      </c>
      <c r="AD27" s="6" t="e">
        <f>(G27+J27+M27+P27+S27+V27+Y27+AB27)/C27</f>
        <v>#VALUE!</v>
      </c>
      <c r="AE27" s="13" t="s">
        <v>261</v>
      </c>
      <c r="AF27" s="11"/>
    </row>
    <row r="28" spans="1:32" ht="54" x14ac:dyDescent="0.25">
      <c r="A28" s="19" t="s">
        <v>279</v>
      </c>
      <c r="B28" s="19" t="s">
        <v>280</v>
      </c>
      <c r="C28" s="3">
        <v>64</v>
      </c>
      <c r="D28" s="19" t="s">
        <v>287</v>
      </c>
      <c r="E28" s="3">
        <v>5</v>
      </c>
      <c r="F28" s="17"/>
      <c r="G28" s="17"/>
      <c r="H28" s="6">
        <v>1</v>
      </c>
      <c r="I28" s="17"/>
      <c r="J28" s="17"/>
      <c r="K28" s="6" t="e">
        <f>J28/I28</f>
        <v>#DIV/0!</v>
      </c>
      <c r="L28" s="17"/>
      <c r="M28" s="17"/>
      <c r="N28" s="6" t="e">
        <f>M28/L28</f>
        <v>#DIV/0!</v>
      </c>
      <c r="O28" s="17"/>
      <c r="P28" s="17"/>
      <c r="Q28" s="6" t="e">
        <f>P28/O28</f>
        <v>#DIV/0!</v>
      </c>
      <c r="R28" s="17"/>
      <c r="S28" s="17"/>
      <c r="T28" s="6" t="e">
        <f>S28/R28</f>
        <v>#DIV/0!</v>
      </c>
      <c r="U28" s="17"/>
      <c r="V28" s="17"/>
      <c r="W28" s="6" t="e">
        <f>V28/U28</f>
        <v>#DIV/0!</v>
      </c>
      <c r="X28" s="17"/>
      <c r="Y28" s="17"/>
      <c r="Z28" s="6" t="e">
        <f>Y28/X28</f>
        <v>#DIV/0!</v>
      </c>
      <c r="AA28" s="17"/>
      <c r="AB28" s="17"/>
      <c r="AC28" s="6" t="e">
        <f>AB28/AA28</f>
        <v>#DIV/0!</v>
      </c>
      <c r="AD28" s="6">
        <f>(G28+J28+M28+P28+S28+V28+Y28+AB28)/C28</f>
        <v>0</v>
      </c>
      <c r="AE28" s="13" t="s">
        <v>261</v>
      </c>
      <c r="AF28" s="7"/>
    </row>
    <row r="29" spans="1:32" ht="54" x14ac:dyDescent="0.25">
      <c r="A29" s="19" t="s">
        <v>281</v>
      </c>
      <c r="B29" s="19" t="s">
        <v>282</v>
      </c>
      <c r="C29" s="3">
        <v>64</v>
      </c>
      <c r="D29" s="19" t="s">
        <v>288</v>
      </c>
      <c r="E29" s="3">
        <v>5</v>
      </c>
      <c r="F29" s="17"/>
      <c r="G29" s="17"/>
      <c r="H29" s="6">
        <v>1</v>
      </c>
      <c r="I29" s="17"/>
      <c r="J29" s="17"/>
      <c r="K29" s="6" t="e">
        <f>J29/I29</f>
        <v>#DIV/0!</v>
      </c>
      <c r="L29" s="17"/>
      <c r="M29" s="17"/>
      <c r="N29" s="6" t="e">
        <f>M29/L29</f>
        <v>#DIV/0!</v>
      </c>
      <c r="O29" s="17"/>
      <c r="P29" s="17"/>
      <c r="Q29" s="6" t="e">
        <f>P29/O29</f>
        <v>#DIV/0!</v>
      </c>
      <c r="R29" s="17"/>
      <c r="S29" s="17"/>
      <c r="T29" s="6" t="e">
        <f>S29/R29</f>
        <v>#DIV/0!</v>
      </c>
      <c r="U29" s="17"/>
      <c r="V29" s="17"/>
      <c r="W29" s="6" t="e">
        <f>V29/U29</f>
        <v>#DIV/0!</v>
      </c>
      <c r="X29" s="17"/>
      <c r="Y29" s="17"/>
      <c r="Z29" s="6" t="e">
        <f>Y29/X29</f>
        <v>#DIV/0!</v>
      </c>
      <c r="AA29" s="17"/>
      <c r="AB29" s="17"/>
      <c r="AC29" s="6" t="e">
        <f>AB29/AA29</f>
        <v>#DIV/0!</v>
      </c>
      <c r="AD29" s="6">
        <f>(G29+J29+M29+P29+S29+V29+Y29+AB29)/C29</f>
        <v>0</v>
      </c>
      <c r="AE29" s="13" t="s">
        <v>261</v>
      </c>
      <c r="AF29" s="7"/>
    </row>
    <row r="30" spans="1:32" ht="54" x14ac:dyDescent="0.25">
      <c r="A30" s="19" t="s">
        <v>283</v>
      </c>
      <c r="B30" s="19" t="s">
        <v>284</v>
      </c>
      <c r="C30" s="3" t="s">
        <v>256</v>
      </c>
      <c r="D30" s="19" t="s">
        <v>260</v>
      </c>
      <c r="E30" s="3">
        <v>0</v>
      </c>
      <c r="F30" s="17"/>
      <c r="G30" s="17"/>
      <c r="H30" s="6">
        <v>0.75</v>
      </c>
      <c r="I30" s="17"/>
      <c r="J30" s="17"/>
      <c r="K30" s="6" t="e">
        <f>J30/I30</f>
        <v>#DIV/0!</v>
      </c>
      <c r="L30" s="17"/>
      <c r="M30" s="17"/>
      <c r="N30" s="6" t="e">
        <f>M30/L30</f>
        <v>#DIV/0!</v>
      </c>
      <c r="O30" s="17"/>
      <c r="P30" s="17"/>
      <c r="Q30" s="6" t="e">
        <f>P30/O30</f>
        <v>#DIV/0!</v>
      </c>
      <c r="R30" s="17"/>
      <c r="S30" s="17"/>
      <c r="T30" s="6" t="e">
        <f>S30/R30</f>
        <v>#DIV/0!</v>
      </c>
      <c r="U30" s="17"/>
      <c r="V30" s="17"/>
      <c r="W30" s="6" t="e">
        <f>V30/U30</f>
        <v>#DIV/0!</v>
      </c>
      <c r="X30" s="17"/>
      <c r="Y30" s="17"/>
      <c r="Z30" s="6" t="e">
        <f>Y30/X30</f>
        <v>#DIV/0!</v>
      </c>
      <c r="AA30" s="17"/>
      <c r="AB30" s="17"/>
      <c r="AC30" s="6" t="e">
        <f>AB30/AA30</f>
        <v>#DIV/0!</v>
      </c>
      <c r="AD30" s="6" t="e">
        <f>(G30+J30+M30+P30+S30+V30+Y30+AB30)/C30</f>
        <v>#VALUE!</v>
      </c>
      <c r="AE30" s="13" t="s">
        <v>261</v>
      </c>
      <c r="AF30" s="7"/>
    </row>
    <row r="31" spans="1:32" x14ac:dyDescent="0.25">
      <c r="A31" s="31" t="s">
        <v>304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</row>
    <row r="32" spans="1:32" x14ac:dyDescent="0.25">
      <c r="A32" s="39" t="s">
        <v>303</v>
      </c>
      <c r="B32" s="3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</row>
    <row r="33" spans="1:32" x14ac:dyDescent="0.25">
      <c r="A33" s="34" t="s">
        <v>230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</row>
    <row r="34" spans="1:32" ht="38.25" x14ac:dyDescent="0.25">
      <c r="A34" s="2" t="s">
        <v>57</v>
      </c>
      <c r="B34" s="2" t="s">
        <v>145</v>
      </c>
      <c r="C34" s="2" t="s">
        <v>58</v>
      </c>
      <c r="D34" s="2" t="s">
        <v>0</v>
      </c>
      <c r="E34" s="15" t="s">
        <v>15</v>
      </c>
      <c r="F34" s="15" t="s">
        <v>16</v>
      </c>
      <c r="G34" s="15" t="s">
        <v>87</v>
      </c>
      <c r="H34" s="2" t="s">
        <v>97</v>
      </c>
      <c r="I34" s="15" t="s">
        <v>17</v>
      </c>
      <c r="J34" s="15" t="s">
        <v>89</v>
      </c>
      <c r="K34" s="2" t="s">
        <v>18</v>
      </c>
      <c r="L34" s="15" t="s">
        <v>19</v>
      </c>
      <c r="M34" s="15" t="s">
        <v>90</v>
      </c>
      <c r="N34" s="2" t="s">
        <v>20</v>
      </c>
      <c r="O34" s="15" t="s">
        <v>21</v>
      </c>
      <c r="P34" s="15" t="s">
        <v>91</v>
      </c>
      <c r="Q34" s="2" t="s">
        <v>22</v>
      </c>
      <c r="R34" s="15" t="s">
        <v>23</v>
      </c>
      <c r="S34" s="15" t="s">
        <v>92</v>
      </c>
      <c r="T34" s="2" t="s">
        <v>24</v>
      </c>
      <c r="U34" s="15" t="s">
        <v>25</v>
      </c>
      <c r="V34" s="15" t="s">
        <v>93</v>
      </c>
      <c r="W34" s="2" t="s">
        <v>26</v>
      </c>
      <c r="X34" s="15" t="s">
        <v>27</v>
      </c>
      <c r="Y34" s="15" t="s">
        <v>94</v>
      </c>
      <c r="Z34" s="2" t="s">
        <v>28</v>
      </c>
      <c r="AA34" s="15" t="s">
        <v>29</v>
      </c>
      <c r="AB34" s="15" t="s">
        <v>95</v>
      </c>
      <c r="AC34" s="2" t="s">
        <v>30</v>
      </c>
      <c r="AD34" s="2" t="s">
        <v>96</v>
      </c>
      <c r="AE34" s="2" t="s">
        <v>1</v>
      </c>
      <c r="AF34" s="2" t="s">
        <v>2</v>
      </c>
    </row>
    <row r="35" spans="1:32" ht="121.5" x14ac:dyDescent="0.25">
      <c r="A35" s="19" t="s">
        <v>231</v>
      </c>
      <c r="B35" s="19" t="s">
        <v>232</v>
      </c>
      <c r="C35" s="3" t="s">
        <v>244</v>
      </c>
      <c r="D35" s="19" t="s">
        <v>290</v>
      </c>
      <c r="E35" s="3">
        <v>6</v>
      </c>
      <c r="F35" s="17"/>
      <c r="G35" s="17"/>
      <c r="H35" s="6">
        <v>1</v>
      </c>
      <c r="I35" s="17"/>
      <c r="J35" s="17"/>
      <c r="K35" s="6" t="e">
        <f>J35/I35</f>
        <v>#DIV/0!</v>
      </c>
      <c r="L35" s="17"/>
      <c r="M35" s="17"/>
      <c r="N35" s="6" t="e">
        <f>M35/L35</f>
        <v>#DIV/0!</v>
      </c>
      <c r="O35" s="17"/>
      <c r="P35" s="17"/>
      <c r="Q35" s="6" t="e">
        <f>P35/O35</f>
        <v>#DIV/0!</v>
      </c>
      <c r="R35" s="17"/>
      <c r="S35" s="17"/>
      <c r="T35" s="6" t="e">
        <f>S35/R35</f>
        <v>#DIV/0!</v>
      </c>
      <c r="U35" s="17"/>
      <c r="V35" s="17"/>
      <c r="W35" s="6" t="e">
        <f>V35/U35</f>
        <v>#DIV/0!</v>
      </c>
      <c r="X35" s="17"/>
      <c r="Y35" s="17"/>
      <c r="Z35" s="6" t="e">
        <f>Y35/X35</f>
        <v>#DIV/0!</v>
      </c>
      <c r="AA35" s="17"/>
      <c r="AB35" s="17"/>
      <c r="AC35" s="6" t="e">
        <f>AB35/AA35</f>
        <v>#DIV/0!</v>
      </c>
      <c r="AD35" s="6" t="e">
        <f>(G35+J35+M35+P35+S35+V35+Y35+AB35)/C35</f>
        <v>#VALUE!</v>
      </c>
      <c r="AE35" s="13" t="s">
        <v>261</v>
      </c>
      <c r="AF35" s="11"/>
    </row>
    <row r="36" spans="1:32" ht="81" x14ac:dyDescent="0.25">
      <c r="A36" s="19" t="s">
        <v>233</v>
      </c>
      <c r="B36" s="19" t="s">
        <v>234</v>
      </c>
      <c r="C36" s="3">
        <v>280</v>
      </c>
      <c r="D36" s="19" t="s">
        <v>291</v>
      </c>
      <c r="E36" s="3">
        <v>30</v>
      </c>
      <c r="F36" s="17"/>
      <c r="G36" s="17"/>
      <c r="H36" s="6">
        <v>1</v>
      </c>
      <c r="I36" s="17"/>
      <c r="J36" s="17"/>
      <c r="K36" s="6" t="e">
        <f>J36/I36</f>
        <v>#DIV/0!</v>
      </c>
      <c r="L36" s="17"/>
      <c r="M36" s="17"/>
      <c r="N36" s="6" t="e">
        <f>M36/L36</f>
        <v>#DIV/0!</v>
      </c>
      <c r="O36" s="17"/>
      <c r="P36" s="17"/>
      <c r="Q36" s="6" t="e">
        <f>P36/O36</f>
        <v>#DIV/0!</v>
      </c>
      <c r="R36" s="17"/>
      <c r="S36" s="17"/>
      <c r="T36" s="6" t="e">
        <f>S36/R36</f>
        <v>#DIV/0!</v>
      </c>
      <c r="U36" s="17"/>
      <c r="V36" s="17"/>
      <c r="W36" s="6" t="e">
        <f>V36/U36</f>
        <v>#DIV/0!</v>
      </c>
      <c r="X36" s="17"/>
      <c r="Y36" s="17"/>
      <c r="Z36" s="6" t="e">
        <f>Y36/X36</f>
        <v>#DIV/0!</v>
      </c>
      <c r="AA36" s="17"/>
      <c r="AB36" s="17"/>
      <c r="AC36" s="6" t="e">
        <f>AB36/AA36</f>
        <v>#DIV/0!</v>
      </c>
      <c r="AD36" s="6">
        <f>(G36+J36+M36+P36+S36+V36+Y36+AB36)/C36</f>
        <v>0</v>
      </c>
      <c r="AE36" s="13" t="s">
        <v>261</v>
      </c>
      <c r="AF36" s="7"/>
    </row>
    <row r="37" spans="1:32" ht="108" x14ac:dyDescent="0.25">
      <c r="A37" s="19" t="s">
        <v>235</v>
      </c>
      <c r="B37" s="19" t="s">
        <v>236</v>
      </c>
      <c r="C37" s="3" t="s">
        <v>245</v>
      </c>
      <c r="D37" s="19" t="s">
        <v>292</v>
      </c>
      <c r="E37" s="3" t="s">
        <v>243</v>
      </c>
      <c r="F37" s="17"/>
      <c r="G37" s="17"/>
      <c r="H37" s="6">
        <v>1</v>
      </c>
      <c r="I37" s="17"/>
      <c r="J37" s="17"/>
      <c r="K37" s="6" t="e">
        <f>J37/I37</f>
        <v>#DIV/0!</v>
      </c>
      <c r="L37" s="17"/>
      <c r="M37" s="17"/>
      <c r="N37" s="6" t="e">
        <f>M37/L37</f>
        <v>#DIV/0!</v>
      </c>
      <c r="O37" s="17"/>
      <c r="P37" s="17"/>
      <c r="Q37" s="6" t="e">
        <f>P37/O37</f>
        <v>#DIV/0!</v>
      </c>
      <c r="R37" s="17"/>
      <c r="S37" s="17"/>
      <c r="T37" s="6" t="e">
        <f>S37/R37</f>
        <v>#DIV/0!</v>
      </c>
      <c r="U37" s="17"/>
      <c r="V37" s="17"/>
      <c r="W37" s="6" t="e">
        <f>V37/U37</f>
        <v>#DIV/0!</v>
      </c>
      <c r="X37" s="17"/>
      <c r="Y37" s="17"/>
      <c r="Z37" s="6" t="e">
        <f>Y37/X37</f>
        <v>#DIV/0!</v>
      </c>
      <c r="AA37" s="17"/>
      <c r="AB37" s="17"/>
      <c r="AC37" s="6" t="e">
        <f>AB37/AA37</f>
        <v>#DIV/0!</v>
      </c>
      <c r="AD37" s="6" t="e">
        <f>(G37+J37+M37+P37+S37+V37+Y37+AB37)/C37</f>
        <v>#VALUE!</v>
      </c>
      <c r="AE37" s="13" t="s">
        <v>261</v>
      </c>
      <c r="AF37" s="7"/>
    </row>
    <row r="38" spans="1:32" ht="94.5" x14ac:dyDescent="0.25">
      <c r="A38" s="19" t="s">
        <v>237</v>
      </c>
      <c r="B38" s="19" t="s">
        <v>238</v>
      </c>
      <c r="C38" s="3">
        <v>480</v>
      </c>
      <c r="D38" s="19" t="s">
        <v>293</v>
      </c>
      <c r="E38" s="3">
        <v>50</v>
      </c>
      <c r="F38" s="17"/>
      <c r="G38" s="17"/>
      <c r="H38" s="6">
        <v>1</v>
      </c>
      <c r="I38" s="17"/>
      <c r="J38" s="17"/>
      <c r="K38" s="6" t="e">
        <f>J38/I38</f>
        <v>#DIV/0!</v>
      </c>
      <c r="L38" s="17"/>
      <c r="M38" s="17"/>
      <c r="N38" s="6" t="e">
        <f>M38/L38</f>
        <v>#DIV/0!</v>
      </c>
      <c r="O38" s="17"/>
      <c r="P38" s="17"/>
      <c r="Q38" s="6" t="e">
        <f>P38/O38</f>
        <v>#DIV/0!</v>
      </c>
      <c r="R38" s="17"/>
      <c r="S38" s="17"/>
      <c r="T38" s="6" t="e">
        <f>S38/R38</f>
        <v>#DIV/0!</v>
      </c>
      <c r="U38" s="17"/>
      <c r="V38" s="17"/>
      <c r="W38" s="6" t="e">
        <f>V38/U38</f>
        <v>#DIV/0!</v>
      </c>
      <c r="X38" s="17"/>
      <c r="Y38" s="17"/>
      <c r="Z38" s="6" t="e">
        <f>Y38/X38</f>
        <v>#DIV/0!</v>
      </c>
      <c r="AA38" s="17"/>
      <c r="AB38" s="17"/>
      <c r="AC38" s="6" t="e">
        <f>AB38/AA38</f>
        <v>#DIV/0!</v>
      </c>
      <c r="AD38" s="6">
        <f>(G38+J38+M38+P38+S38+V38+Y38+AB38)/C38</f>
        <v>0</v>
      </c>
      <c r="AE38" s="13" t="s">
        <v>261</v>
      </c>
      <c r="AF38" s="7"/>
    </row>
    <row r="39" spans="1:32" ht="81" x14ac:dyDescent="0.25">
      <c r="A39" s="19" t="s">
        <v>239</v>
      </c>
      <c r="B39" s="19" t="s">
        <v>240</v>
      </c>
      <c r="C39" s="3">
        <v>16</v>
      </c>
      <c r="D39" s="19" t="s">
        <v>294</v>
      </c>
      <c r="E39" s="3">
        <v>2</v>
      </c>
      <c r="F39" s="17"/>
      <c r="G39" s="17"/>
      <c r="H39" s="6">
        <v>1</v>
      </c>
      <c r="I39" s="17"/>
      <c r="J39" s="17"/>
      <c r="K39" s="6" t="e">
        <f t="shared" ref="K39:K40" si="16">J39/I39</f>
        <v>#DIV/0!</v>
      </c>
      <c r="L39" s="17"/>
      <c r="M39" s="17"/>
      <c r="N39" s="6" t="e">
        <f t="shared" ref="N39:N40" si="17">M39/L39</f>
        <v>#DIV/0!</v>
      </c>
      <c r="O39" s="17"/>
      <c r="P39" s="17"/>
      <c r="Q39" s="6" t="e">
        <f t="shared" ref="Q39:Q40" si="18">P39/O39</f>
        <v>#DIV/0!</v>
      </c>
      <c r="R39" s="17"/>
      <c r="S39" s="17"/>
      <c r="T39" s="6" t="e">
        <f t="shared" ref="T39:T40" si="19">S39/R39</f>
        <v>#DIV/0!</v>
      </c>
      <c r="U39" s="17"/>
      <c r="V39" s="17"/>
      <c r="W39" s="6" t="e">
        <f t="shared" ref="W39:W40" si="20">V39/U39</f>
        <v>#DIV/0!</v>
      </c>
      <c r="X39" s="17"/>
      <c r="Y39" s="17"/>
      <c r="Z39" s="6" t="e">
        <f t="shared" ref="Z39:Z40" si="21">Y39/X39</f>
        <v>#DIV/0!</v>
      </c>
      <c r="AA39" s="17"/>
      <c r="AB39" s="17"/>
      <c r="AC39" s="6" t="e">
        <f t="shared" ref="AC39:AC40" si="22">AB39/AA39</f>
        <v>#DIV/0!</v>
      </c>
      <c r="AD39" s="6">
        <f t="shared" ref="AD39:AD40" si="23">(G39+J39+M39+P39+S39+V39+Y39+AB39)/C39</f>
        <v>0</v>
      </c>
      <c r="AE39" s="13" t="s">
        <v>261</v>
      </c>
      <c r="AF39" s="7"/>
    </row>
    <row r="40" spans="1:32" ht="67.5" x14ac:dyDescent="0.25">
      <c r="A40" s="19" t="s">
        <v>241</v>
      </c>
      <c r="B40" s="19" t="s">
        <v>242</v>
      </c>
      <c r="C40" s="3" t="s">
        <v>246</v>
      </c>
      <c r="D40" s="19" t="s">
        <v>295</v>
      </c>
      <c r="E40" s="3">
        <v>0</v>
      </c>
      <c r="F40" s="17"/>
      <c r="G40" s="17"/>
      <c r="H40" s="6">
        <v>1</v>
      </c>
      <c r="I40" s="17"/>
      <c r="J40" s="17"/>
      <c r="K40" s="6" t="e">
        <f t="shared" si="16"/>
        <v>#DIV/0!</v>
      </c>
      <c r="L40" s="17"/>
      <c r="M40" s="17"/>
      <c r="N40" s="6" t="e">
        <f t="shared" si="17"/>
        <v>#DIV/0!</v>
      </c>
      <c r="O40" s="17"/>
      <c r="P40" s="17"/>
      <c r="Q40" s="6" t="e">
        <f t="shared" si="18"/>
        <v>#DIV/0!</v>
      </c>
      <c r="R40" s="17"/>
      <c r="S40" s="17"/>
      <c r="T40" s="6" t="e">
        <f t="shared" si="19"/>
        <v>#DIV/0!</v>
      </c>
      <c r="U40" s="17"/>
      <c r="V40" s="17"/>
      <c r="W40" s="6" t="e">
        <f t="shared" si="20"/>
        <v>#DIV/0!</v>
      </c>
      <c r="X40" s="17"/>
      <c r="Y40" s="17"/>
      <c r="Z40" s="6" t="e">
        <f t="shared" si="21"/>
        <v>#DIV/0!</v>
      </c>
      <c r="AA40" s="17"/>
      <c r="AB40" s="17"/>
      <c r="AC40" s="6" t="e">
        <f t="shared" si="22"/>
        <v>#DIV/0!</v>
      </c>
      <c r="AD40" s="6" t="e">
        <f t="shared" si="23"/>
        <v>#VALUE!</v>
      </c>
      <c r="AE40" s="13" t="s">
        <v>261</v>
      </c>
      <c r="AF40" s="7"/>
    </row>
    <row r="41" spans="1:32" x14ac:dyDescent="0.25">
      <c r="A41" s="34" t="s">
        <v>296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</row>
    <row r="42" spans="1:32" ht="38.25" x14ac:dyDescent="0.25">
      <c r="A42" s="2" t="s">
        <v>57</v>
      </c>
      <c r="B42" s="2" t="s">
        <v>145</v>
      </c>
      <c r="C42" s="2" t="s">
        <v>58</v>
      </c>
      <c r="D42" s="2" t="s">
        <v>0</v>
      </c>
      <c r="E42" s="15" t="s">
        <v>15</v>
      </c>
      <c r="F42" s="15" t="s">
        <v>16</v>
      </c>
      <c r="G42" s="15" t="s">
        <v>87</v>
      </c>
      <c r="H42" s="2" t="s">
        <v>97</v>
      </c>
      <c r="I42" s="15" t="s">
        <v>17</v>
      </c>
      <c r="J42" s="15" t="s">
        <v>89</v>
      </c>
      <c r="K42" s="2" t="s">
        <v>18</v>
      </c>
      <c r="L42" s="15" t="s">
        <v>19</v>
      </c>
      <c r="M42" s="15" t="s">
        <v>90</v>
      </c>
      <c r="N42" s="2" t="s">
        <v>20</v>
      </c>
      <c r="O42" s="15" t="s">
        <v>21</v>
      </c>
      <c r="P42" s="15" t="s">
        <v>91</v>
      </c>
      <c r="Q42" s="2" t="s">
        <v>22</v>
      </c>
      <c r="R42" s="15" t="s">
        <v>23</v>
      </c>
      <c r="S42" s="15" t="s">
        <v>92</v>
      </c>
      <c r="T42" s="2" t="s">
        <v>24</v>
      </c>
      <c r="U42" s="15" t="s">
        <v>25</v>
      </c>
      <c r="V42" s="15" t="s">
        <v>93</v>
      </c>
      <c r="W42" s="2" t="s">
        <v>26</v>
      </c>
      <c r="X42" s="15" t="s">
        <v>27</v>
      </c>
      <c r="Y42" s="15" t="s">
        <v>94</v>
      </c>
      <c r="Z42" s="2" t="s">
        <v>28</v>
      </c>
      <c r="AA42" s="15" t="s">
        <v>29</v>
      </c>
      <c r="AB42" s="15" t="s">
        <v>95</v>
      </c>
      <c r="AC42" s="2" t="s">
        <v>30</v>
      </c>
      <c r="AD42" s="2" t="s">
        <v>96</v>
      </c>
      <c r="AE42" s="2" t="s">
        <v>1</v>
      </c>
      <c r="AF42" s="2" t="s">
        <v>2</v>
      </c>
    </row>
    <row r="43" spans="1:32" ht="94.5" x14ac:dyDescent="0.25">
      <c r="A43" s="19" t="s">
        <v>297</v>
      </c>
      <c r="B43" s="19" t="s">
        <v>298</v>
      </c>
      <c r="C43" s="3" t="s">
        <v>301</v>
      </c>
      <c r="D43" s="19" t="s">
        <v>302</v>
      </c>
      <c r="E43" s="3">
        <v>0</v>
      </c>
      <c r="F43" s="17"/>
      <c r="G43" s="17"/>
      <c r="H43" s="6">
        <v>0.97</v>
      </c>
      <c r="I43" s="17"/>
      <c r="J43" s="17"/>
      <c r="K43" s="6" t="e">
        <f>J43/I43</f>
        <v>#DIV/0!</v>
      </c>
      <c r="L43" s="17"/>
      <c r="M43" s="17"/>
      <c r="N43" s="6" t="e">
        <f>M43/L43</f>
        <v>#DIV/0!</v>
      </c>
      <c r="O43" s="17"/>
      <c r="P43" s="17"/>
      <c r="Q43" s="6" t="e">
        <f>P43/O43</f>
        <v>#DIV/0!</v>
      </c>
      <c r="R43" s="17"/>
      <c r="S43" s="17"/>
      <c r="T43" s="6" t="e">
        <f>S43/R43</f>
        <v>#DIV/0!</v>
      </c>
      <c r="U43" s="17"/>
      <c r="V43" s="17"/>
      <c r="W43" s="6" t="e">
        <f>V43/U43</f>
        <v>#DIV/0!</v>
      </c>
      <c r="X43" s="17"/>
      <c r="Y43" s="17"/>
      <c r="Z43" s="6" t="e">
        <f>Y43/X43</f>
        <v>#DIV/0!</v>
      </c>
      <c r="AA43" s="17"/>
      <c r="AB43" s="17"/>
      <c r="AC43" s="6" t="e">
        <f>AB43/AA43</f>
        <v>#DIV/0!</v>
      </c>
      <c r="AD43" s="6" t="e">
        <f>(G43+J43+M43+P43+S43+V43+Y43+AB43)/C43</f>
        <v>#VALUE!</v>
      </c>
      <c r="AE43" s="13" t="s">
        <v>261</v>
      </c>
      <c r="AF43" s="11"/>
    </row>
    <row r="44" spans="1:32" ht="54" x14ac:dyDescent="0.25">
      <c r="A44" s="19" t="s">
        <v>299</v>
      </c>
      <c r="B44" s="19" t="s">
        <v>300</v>
      </c>
      <c r="C44" s="3" t="s">
        <v>256</v>
      </c>
      <c r="D44" s="19" t="s">
        <v>260</v>
      </c>
      <c r="E44" s="3">
        <v>0</v>
      </c>
      <c r="F44" s="17"/>
      <c r="G44" s="17"/>
      <c r="H44" s="6">
        <v>0.55000000000000004</v>
      </c>
      <c r="I44" s="17"/>
      <c r="J44" s="17"/>
      <c r="K44" s="6" t="e">
        <f>J44/I44</f>
        <v>#DIV/0!</v>
      </c>
      <c r="L44" s="17"/>
      <c r="M44" s="17"/>
      <c r="N44" s="6" t="e">
        <f>M44/L44</f>
        <v>#DIV/0!</v>
      </c>
      <c r="O44" s="17"/>
      <c r="P44" s="17"/>
      <c r="Q44" s="6" t="e">
        <f>P44/O44</f>
        <v>#DIV/0!</v>
      </c>
      <c r="R44" s="17"/>
      <c r="S44" s="17"/>
      <c r="T44" s="6" t="e">
        <f>S44/R44</f>
        <v>#DIV/0!</v>
      </c>
      <c r="U44" s="17"/>
      <c r="V44" s="17"/>
      <c r="W44" s="6" t="e">
        <f>V44/U44</f>
        <v>#DIV/0!</v>
      </c>
      <c r="X44" s="17"/>
      <c r="Y44" s="17"/>
      <c r="Z44" s="6" t="e">
        <f>Y44/X44</f>
        <v>#DIV/0!</v>
      </c>
      <c r="AA44" s="17"/>
      <c r="AB44" s="17"/>
      <c r="AC44" s="6" t="e">
        <f>AB44/AA44</f>
        <v>#DIV/0!</v>
      </c>
      <c r="AD44" s="6" t="e">
        <f>(G44+J44+M44+P44+S44+V44+Y44+AB44)/C44</f>
        <v>#VALUE!</v>
      </c>
      <c r="AE44" s="13" t="s">
        <v>261</v>
      </c>
      <c r="AF44" s="7"/>
    </row>
    <row r="45" spans="1:32" x14ac:dyDescent="0.25">
      <c r="A45" s="34" t="s">
        <v>305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</row>
    <row r="46" spans="1:32" ht="38.25" x14ac:dyDescent="0.25">
      <c r="A46" s="2" t="s">
        <v>57</v>
      </c>
      <c r="B46" s="2" t="s">
        <v>145</v>
      </c>
      <c r="C46" s="2" t="s">
        <v>58</v>
      </c>
      <c r="D46" s="2" t="s">
        <v>0</v>
      </c>
      <c r="E46" s="15" t="s">
        <v>15</v>
      </c>
      <c r="F46" s="15" t="s">
        <v>16</v>
      </c>
      <c r="G46" s="15" t="s">
        <v>87</v>
      </c>
      <c r="H46" s="2" t="s">
        <v>97</v>
      </c>
      <c r="I46" s="15" t="s">
        <v>17</v>
      </c>
      <c r="J46" s="15" t="s">
        <v>89</v>
      </c>
      <c r="K46" s="2" t="s">
        <v>18</v>
      </c>
      <c r="L46" s="15" t="s">
        <v>19</v>
      </c>
      <c r="M46" s="15" t="s">
        <v>90</v>
      </c>
      <c r="N46" s="2" t="s">
        <v>20</v>
      </c>
      <c r="O46" s="15" t="s">
        <v>21</v>
      </c>
      <c r="P46" s="15" t="s">
        <v>91</v>
      </c>
      <c r="Q46" s="2" t="s">
        <v>22</v>
      </c>
      <c r="R46" s="15" t="s">
        <v>23</v>
      </c>
      <c r="S46" s="15" t="s">
        <v>92</v>
      </c>
      <c r="T46" s="2" t="s">
        <v>24</v>
      </c>
      <c r="U46" s="15" t="s">
        <v>25</v>
      </c>
      <c r="V46" s="15" t="s">
        <v>93</v>
      </c>
      <c r="W46" s="2" t="s">
        <v>26</v>
      </c>
      <c r="X46" s="15" t="s">
        <v>27</v>
      </c>
      <c r="Y46" s="15" t="s">
        <v>94</v>
      </c>
      <c r="Z46" s="2" t="s">
        <v>28</v>
      </c>
      <c r="AA46" s="15" t="s">
        <v>29</v>
      </c>
      <c r="AB46" s="15" t="s">
        <v>95</v>
      </c>
      <c r="AC46" s="2" t="s">
        <v>30</v>
      </c>
      <c r="AD46" s="2" t="s">
        <v>96</v>
      </c>
      <c r="AE46" s="2" t="s">
        <v>1</v>
      </c>
      <c r="AF46" s="2" t="s">
        <v>2</v>
      </c>
    </row>
    <row r="47" spans="1:32" ht="121.5" x14ac:dyDescent="0.25">
      <c r="A47" s="19" t="s">
        <v>306</v>
      </c>
      <c r="B47" s="19" t="s">
        <v>307</v>
      </c>
      <c r="C47" s="3" t="s">
        <v>314</v>
      </c>
      <c r="D47" s="19" t="s">
        <v>318</v>
      </c>
      <c r="E47" s="3">
        <v>3</v>
      </c>
      <c r="F47" s="17"/>
      <c r="G47" s="17"/>
      <c r="H47" s="6">
        <v>1</v>
      </c>
      <c r="I47" s="17"/>
      <c r="J47" s="17"/>
      <c r="K47" s="6" t="e">
        <f>J47/I47</f>
        <v>#DIV/0!</v>
      </c>
      <c r="L47" s="17"/>
      <c r="M47" s="17"/>
      <c r="N47" s="6" t="e">
        <f>M47/L47</f>
        <v>#DIV/0!</v>
      </c>
      <c r="O47" s="17"/>
      <c r="P47" s="17"/>
      <c r="Q47" s="6" t="e">
        <f>P47/O47</f>
        <v>#DIV/0!</v>
      </c>
      <c r="R47" s="17"/>
      <c r="S47" s="17"/>
      <c r="T47" s="6" t="e">
        <f>S47/R47</f>
        <v>#DIV/0!</v>
      </c>
      <c r="U47" s="17"/>
      <c r="V47" s="17"/>
      <c r="W47" s="6" t="e">
        <f>V47/U47</f>
        <v>#DIV/0!</v>
      </c>
      <c r="X47" s="17"/>
      <c r="Y47" s="17"/>
      <c r="Z47" s="6" t="e">
        <f>Y47/X47</f>
        <v>#DIV/0!</v>
      </c>
      <c r="AA47" s="17"/>
      <c r="AB47" s="17"/>
      <c r="AC47" s="6" t="e">
        <f>AB47/AA47</f>
        <v>#DIV/0!</v>
      </c>
      <c r="AD47" s="6" t="e">
        <f>(G47+J47+M47+P47+S47+V47+Y47+AB47)/C47</f>
        <v>#VALUE!</v>
      </c>
      <c r="AE47" s="13" t="s">
        <v>261</v>
      </c>
      <c r="AF47" s="11"/>
    </row>
    <row r="48" spans="1:32" ht="94.5" x14ac:dyDescent="0.25">
      <c r="A48" s="19" t="s">
        <v>308</v>
      </c>
      <c r="B48" s="19" t="s">
        <v>309</v>
      </c>
      <c r="C48" s="3" t="s">
        <v>315</v>
      </c>
      <c r="D48" s="19" t="s">
        <v>319</v>
      </c>
      <c r="E48" s="3">
        <v>3</v>
      </c>
      <c r="F48" s="17"/>
      <c r="G48" s="17"/>
      <c r="H48" s="6">
        <v>1</v>
      </c>
      <c r="I48" s="17"/>
      <c r="J48" s="17"/>
      <c r="K48" s="6" t="e">
        <f>J48/I48</f>
        <v>#DIV/0!</v>
      </c>
      <c r="L48" s="17"/>
      <c r="M48" s="17"/>
      <c r="N48" s="6" t="e">
        <f>M48/L48</f>
        <v>#DIV/0!</v>
      </c>
      <c r="O48" s="17"/>
      <c r="P48" s="17"/>
      <c r="Q48" s="6" t="e">
        <f>P48/O48</f>
        <v>#DIV/0!</v>
      </c>
      <c r="R48" s="17"/>
      <c r="S48" s="17"/>
      <c r="T48" s="6" t="e">
        <f>S48/R48</f>
        <v>#DIV/0!</v>
      </c>
      <c r="U48" s="17"/>
      <c r="V48" s="17"/>
      <c r="W48" s="6" t="e">
        <f>V48/U48</f>
        <v>#DIV/0!</v>
      </c>
      <c r="X48" s="17"/>
      <c r="Y48" s="17"/>
      <c r="Z48" s="6" t="e">
        <f>Y48/X48</f>
        <v>#DIV/0!</v>
      </c>
      <c r="AA48" s="17"/>
      <c r="AB48" s="17"/>
      <c r="AC48" s="6" t="e">
        <f>AB48/AA48</f>
        <v>#DIV/0!</v>
      </c>
      <c r="AD48" s="6" t="e">
        <f>(G48+J48+M48+P48+S48+V48+Y48+AB48)/C48</f>
        <v>#VALUE!</v>
      </c>
      <c r="AE48" s="13" t="s">
        <v>261</v>
      </c>
      <c r="AF48" s="7"/>
    </row>
    <row r="49" spans="1:32" ht="94.5" x14ac:dyDescent="0.25">
      <c r="A49" s="19" t="s">
        <v>310</v>
      </c>
      <c r="B49" s="19" t="s">
        <v>311</v>
      </c>
      <c r="C49" s="3" t="s">
        <v>316</v>
      </c>
      <c r="D49" s="19" t="s">
        <v>320</v>
      </c>
      <c r="E49" s="3">
        <v>0</v>
      </c>
      <c r="F49" s="17"/>
      <c r="G49" s="17"/>
      <c r="H49" s="6">
        <v>0.4</v>
      </c>
      <c r="I49" s="17"/>
      <c r="J49" s="17"/>
      <c r="K49" s="6" t="e">
        <f>J49/I49</f>
        <v>#DIV/0!</v>
      </c>
      <c r="L49" s="17"/>
      <c r="M49" s="17"/>
      <c r="N49" s="6" t="e">
        <f>M49/L49</f>
        <v>#DIV/0!</v>
      </c>
      <c r="O49" s="17"/>
      <c r="P49" s="17"/>
      <c r="Q49" s="6" t="e">
        <f>P49/O49</f>
        <v>#DIV/0!</v>
      </c>
      <c r="R49" s="17"/>
      <c r="S49" s="17"/>
      <c r="T49" s="6" t="e">
        <f>S49/R49</f>
        <v>#DIV/0!</v>
      </c>
      <c r="U49" s="17"/>
      <c r="V49" s="17"/>
      <c r="W49" s="6" t="e">
        <f>V49/U49</f>
        <v>#DIV/0!</v>
      </c>
      <c r="X49" s="17"/>
      <c r="Y49" s="17"/>
      <c r="Z49" s="6" t="e">
        <f>Y49/X49</f>
        <v>#DIV/0!</v>
      </c>
      <c r="AA49" s="17"/>
      <c r="AB49" s="17"/>
      <c r="AC49" s="6" t="e">
        <f>AB49/AA49</f>
        <v>#DIV/0!</v>
      </c>
      <c r="AD49" s="6" t="e">
        <f>(G49+J49+M49+P49+S49+V49+Y49+AB49)/C49</f>
        <v>#VALUE!</v>
      </c>
      <c r="AE49" s="13" t="s">
        <v>261</v>
      </c>
      <c r="AF49" s="7"/>
    </row>
    <row r="50" spans="1:32" ht="67.5" x14ac:dyDescent="0.25">
      <c r="A50" s="19" t="s">
        <v>312</v>
      </c>
      <c r="B50" s="19" t="s">
        <v>313</v>
      </c>
      <c r="C50" s="3" t="s">
        <v>317</v>
      </c>
      <c r="D50" s="19" t="s">
        <v>321</v>
      </c>
      <c r="E50" s="3">
        <v>0</v>
      </c>
      <c r="F50" s="17"/>
      <c r="G50" s="17"/>
      <c r="H50" s="6">
        <v>1</v>
      </c>
      <c r="I50" s="17"/>
      <c r="J50" s="17"/>
      <c r="K50" s="6" t="e">
        <f>J50/I50</f>
        <v>#DIV/0!</v>
      </c>
      <c r="L50" s="17"/>
      <c r="M50" s="17"/>
      <c r="N50" s="6" t="e">
        <f>M50/L50</f>
        <v>#DIV/0!</v>
      </c>
      <c r="O50" s="17"/>
      <c r="P50" s="17"/>
      <c r="Q50" s="6" t="e">
        <f>P50/O50</f>
        <v>#DIV/0!</v>
      </c>
      <c r="R50" s="17"/>
      <c r="S50" s="17"/>
      <c r="T50" s="6" t="e">
        <f>S50/R50</f>
        <v>#DIV/0!</v>
      </c>
      <c r="U50" s="17"/>
      <c r="V50" s="17"/>
      <c r="W50" s="6" t="e">
        <f>V50/U50</f>
        <v>#DIV/0!</v>
      </c>
      <c r="X50" s="17"/>
      <c r="Y50" s="17"/>
      <c r="Z50" s="6" t="e">
        <f>Y50/X50</f>
        <v>#DIV/0!</v>
      </c>
      <c r="AA50" s="17"/>
      <c r="AB50" s="17"/>
      <c r="AC50" s="6" t="e">
        <f>AB50/AA50</f>
        <v>#DIV/0!</v>
      </c>
      <c r="AD50" s="6" t="e">
        <f>(G50+J50+M50+P50+S50+V50+Y50+AB50)/C50</f>
        <v>#VALUE!</v>
      </c>
      <c r="AE50" s="13" t="s">
        <v>261</v>
      </c>
      <c r="AF50" s="7"/>
    </row>
    <row r="51" spans="1:32" x14ac:dyDescent="0.25">
      <c r="H51" s="46">
        <f>AVERAGE(H50,H49,H48,H47,H44,H43,H40,H39,H38,H37,H36,H35,H30,H29,H28,H27,H23,H22,H21,H20,H16,H15,H14,H13)</f>
        <v>0.93625000000000014</v>
      </c>
    </row>
  </sheetData>
  <mergeCells count="14">
    <mergeCell ref="A17:AF17"/>
    <mergeCell ref="A33:AF33"/>
    <mergeCell ref="A25:AF25"/>
    <mergeCell ref="R1:AF6"/>
    <mergeCell ref="A8:AF8"/>
    <mergeCell ref="A9:AF9"/>
    <mergeCell ref="A10:AF10"/>
    <mergeCell ref="A11:AF11"/>
    <mergeCell ref="A18:AF18"/>
    <mergeCell ref="A31:AF31"/>
    <mergeCell ref="A41:AF41"/>
    <mergeCell ref="A45:AF45"/>
    <mergeCell ref="A32:AF32"/>
    <mergeCell ref="A24:AF24"/>
  </mergeCells>
  <conditionalFormatting sqref="H28 AC28:AD28 Z28 W28 T28 Q28 N28 K28">
    <cfRule type="cellIs" dxfId="327" priority="109" operator="between">
      <formula>0.9</formula>
      <formula>1</formula>
    </cfRule>
    <cfRule type="cellIs" dxfId="326" priority="110" operator="between">
      <formula>0.7</formula>
      <formula>0.89</formula>
    </cfRule>
    <cfRule type="cellIs" dxfId="325" priority="111" operator="between">
      <formula>0.5</formula>
      <formula>0.69</formula>
    </cfRule>
    <cfRule type="cellIs" dxfId="324" priority="112" operator="between">
      <formula>0.01</formula>
      <formula>0.49</formula>
    </cfRule>
  </conditionalFormatting>
  <conditionalFormatting sqref="H23 AC23 Z23 W23 T23 Q23 N23 K23">
    <cfRule type="cellIs" dxfId="323" priority="121" operator="between">
      <formula>0.9</formula>
      <formula>1</formula>
    </cfRule>
    <cfRule type="cellIs" dxfId="322" priority="122" operator="between">
      <formula>0.7</formula>
      <formula>0.89</formula>
    </cfRule>
    <cfRule type="cellIs" dxfId="321" priority="123" operator="between">
      <formula>0.5</formula>
      <formula>0.69</formula>
    </cfRule>
    <cfRule type="cellIs" dxfId="320" priority="124" operator="between">
      <formula>0.01</formula>
      <formula>0.49</formula>
    </cfRule>
  </conditionalFormatting>
  <conditionalFormatting sqref="H27 AC27:AD27 Z27 W27 T27 Q27 N27 K27">
    <cfRule type="cellIs" dxfId="319" priority="89" operator="between">
      <formula>0.9</formula>
      <formula>1</formula>
    </cfRule>
    <cfRule type="cellIs" dxfId="318" priority="90" operator="between">
      <formula>0.7</formula>
      <formula>0.89</formula>
    </cfRule>
    <cfRule type="cellIs" dxfId="317" priority="91" operator="between">
      <formula>0.5</formula>
      <formula>0.69</formula>
    </cfRule>
    <cfRule type="cellIs" dxfId="316" priority="92" operator="between">
      <formula>0.01</formula>
      <formula>0.49</formula>
    </cfRule>
  </conditionalFormatting>
  <conditionalFormatting sqref="H13:H16 AC13:AD16 Z13:Z16 W13:W16 T13:T16 Q13:Q16 N13:N16 K13:K16">
    <cfRule type="cellIs" dxfId="315" priority="61" operator="between">
      <formula>0.9</formula>
      <formula>1</formula>
    </cfRule>
    <cfRule type="cellIs" dxfId="314" priority="62" operator="between">
      <formula>0.7</formula>
      <formula>0.89</formula>
    </cfRule>
    <cfRule type="cellIs" dxfId="313" priority="63" operator="between">
      <formula>0.5</formula>
      <formula>0.69</formula>
    </cfRule>
    <cfRule type="cellIs" dxfId="312" priority="64" operator="between">
      <formula>0.01</formula>
      <formula>0.49</formula>
    </cfRule>
  </conditionalFormatting>
  <conditionalFormatting sqref="H20:H22 AC20:AD22 Z20:Z22 W20:W22 T20:T22 Q20:Q22 N20:N22 K20:K22 AD23">
    <cfRule type="cellIs" dxfId="311" priority="53" operator="between">
      <formula>0.9</formula>
      <formula>1</formula>
    </cfRule>
    <cfRule type="cellIs" dxfId="310" priority="54" operator="between">
      <formula>0.7</formula>
      <formula>0.89</formula>
    </cfRule>
    <cfRule type="cellIs" dxfId="309" priority="55" operator="between">
      <formula>0.5</formula>
      <formula>0.69</formula>
    </cfRule>
    <cfRule type="cellIs" dxfId="308" priority="56" operator="between">
      <formula>0.01</formula>
      <formula>0.49</formula>
    </cfRule>
  </conditionalFormatting>
  <conditionalFormatting sqref="H30 AC30:AD30 Z30 W30 T30 Q30 N30 K30">
    <cfRule type="cellIs" dxfId="307" priority="45" operator="between">
      <formula>0.9</formula>
      <formula>1</formula>
    </cfRule>
    <cfRule type="cellIs" dxfId="306" priority="46" operator="between">
      <formula>0.7</formula>
      <formula>0.89</formula>
    </cfRule>
    <cfRule type="cellIs" dxfId="305" priority="47" operator="between">
      <formula>0.5</formula>
      <formula>0.69</formula>
    </cfRule>
    <cfRule type="cellIs" dxfId="304" priority="48" operator="between">
      <formula>0.01</formula>
      <formula>0.49</formula>
    </cfRule>
  </conditionalFormatting>
  <conditionalFormatting sqref="H50 AC50:AD50 Z50 W50 T50 Q50 N50 K50">
    <cfRule type="cellIs" dxfId="303" priority="1" operator="between">
      <formula>0.9</formula>
      <formula>1</formula>
    </cfRule>
    <cfRule type="cellIs" dxfId="302" priority="2" operator="between">
      <formula>0.7</formula>
      <formula>0.89</formula>
    </cfRule>
    <cfRule type="cellIs" dxfId="301" priority="3" operator="between">
      <formula>0.5</formula>
      <formula>0.69</formula>
    </cfRule>
    <cfRule type="cellIs" dxfId="300" priority="4" operator="between">
      <formula>0.01</formula>
      <formula>0.49</formula>
    </cfRule>
  </conditionalFormatting>
  <conditionalFormatting sqref="H29 AC29:AD29 Z29 W29 T29 Q29 N29 K29">
    <cfRule type="cellIs" dxfId="299" priority="49" operator="between">
      <formula>0.9</formula>
      <formula>1</formula>
    </cfRule>
    <cfRule type="cellIs" dxfId="298" priority="50" operator="between">
      <formula>0.7</formula>
      <formula>0.89</formula>
    </cfRule>
    <cfRule type="cellIs" dxfId="297" priority="51" operator="between">
      <formula>0.5</formula>
      <formula>0.69</formula>
    </cfRule>
    <cfRule type="cellIs" dxfId="296" priority="52" operator="between">
      <formula>0.01</formula>
      <formula>0.49</formula>
    </cfRule>
  </conditionalFormatting>
  <conditionalFormatting sqref="H36 AC36:AD36 Z36 W36 T36 Q36 N36 K36">
    <cfRule type="cellIs" dxfId="295" priority="41" operator="between">
      <formula>0.9</formula>
      <formula>1</formula>
    </cfRule>
    <cfRule type="cellIs" dxfId="294" priority="42" operator="between">
      <formula>0.7</formula>
      <formula>0.89</formula>
    </cfRule>
    <cfRule type="cellIs" dxfId="293" priority="43" operator="between">
      <formula>0.5</formula>
      <formula>0.69</formula>
    </cfRule>
    <cfRule type="cellIs" dxfId="292" priority="44" operator="between">
      <formula>0.01</formula>
      <formula>0.49</formula>
    </cfRule>
  </conditionalFormatting>
  <conditionalFormatting sqref="H35 AC35:AD35 Z35 W35 T35 Q35 N35 K35">
    <cfRule type="cellIs" dxfId="291" priority="37" operator="between">
      <formula>0.9</formula>
      <formula>1</formula>
    </cfRule>
    <cfRule type="cellIs" dxfId="290" priority="38" operator="between">
      <formula>0.7</formula>
      <formula>0.89</formula>
    </cfRule>
    <cfRule type="cellIs" dxfId="289" priority="39" operator="between">
      <formula>0.5</formula>
      <formula>0.69</formula>
    </cfRule>
    <cfRule type="cellIs" dxfId="288" priority="40" operator="between">
      <formula>0.01</formula>
      <formula>0.49</formula>
    </cfRule>
  </conditionalFormatting>
  <conditionalFormatting sqref="H38 AC38:AD38 Z38 W38 T38 Q38 N38 K38">
    <cfRule type="cellIs" dxfId="287" priority="29" operator="between">
      <formula>0.9</formula>
      <formula>1</formula>
    </cfRule>
    <cfRule type="cellIs" dxfId="286" priority="30" operator="between">
      <formula>0.7</formula>
      <formula>0.89</formula>
    </cfRule>
    <cfRule type="cellIs" dxfId="285" priority="31" operator="between">
      <formula>0.5</formula>
      <formula>0.69</formula>
    </cfRule>
    <cfRule type="cellIs" dxfId="284" priority="32" operator="between">
      <formula>0.01</formula>
      <formula>0.49</formula>
    </cfRule>
  </conditionalFormatting>
  <conditionalFormatting sqref="H37 AC37:AD37 Z37 W37 T37 Q37 N37 K37">
    <cfRule type="cellIs" dxfId="283" priority="33" operator="between">
      <formula>0.9</formula>
      <formula>1</formula>
    </cfRule>
    <cfRule type="cellIs" dxfId="282" priority="34" operator="between">
      <formula>0.7</formula>
      <formula>0.89</formula>
    </cfRule>
    <cfRule type="cellIs" dxfId="281" priority="35" operator="between">
      <formula>0.5</formula>
      <formula>0.69</formula>
    </cfRule>
    <cfRule type="cellIs" dxfId="280" priority="36" operator="between">
      <formula>0.01</formula>
      <formula>0.49</formula>
    </cfRule>
  </conditionalFormatting>
  <conditionalFormatting sqref="H39:H40 AC39:AD40 Z39:Z40 W39:W40 T39:T40 Q39:Q40 N39:N40 K39:K40">
    <cfRule type="cellIs" dxfId="279" priority="25" operator="between">
      <formula>0.9</formula>
      <formula>1</formula>
    </cfRule>
    <cfRule type="cellIs" dxfId="278" priority="26" operator="between">
      <formula>0.7</formula>
      <formula>0.89</formula>
    </cfRule>
    <cfRule type="cellIs" dxfId="277" priority="27" operator="between">
      <formula>0.5</formula>
      <formula>0.69</formula>
    </cfRule>
    <cfRule type="cellIs" dxfId="276" priority="28" operator="between">
      <formula>0.01</formula>
      <formula>0.49</formula>
    </cfRule>
  </conditionalFormatting>
  <conditionalFormatting sqref="H44 AC44:AD44 Z44 W44 T44 Q44 N44 K44">
    <cfRule type="cellIs" dxfId="275" priority="21" operator="between">
      <formula>0.9</formula>
      <formula>1</formula>
    </cfRule>
    <cfRule type="cellIs" dxfId="274" priority="22" operator="between">
      <formula>0.7</formula>
      <formula>0.89</formula>
    </cfRule>
    <cfRule type="cellIs" dxfId="257" priority="23" operator="between">
      <formula>0.6</formula>
      <formula>0.69</formula>
    </cfRule>
    <cfRule type="cellIs" dxfId="256" priority="24" operator="between">
      <formula>0.01</formula>
      <formula>0.59</formula>
    </cfRule>
  </conditionalFormatting>
  <conditionalFormatting sqref="H43 AC43:AD43 Z43 W43 T43 Q43 N43 K43">
    <cfRule type="cellIs" dxfId="273" priority="17" operator="between">
      <formula>0.9</formula>
      <formula>1</formula>
    </cfRule>
    <cfRule type="cellIs" dxfId="272" priority="18" operator="between">
      <formula>0.7</formula>
      <formula>0.89</formula>
    </cfRule>
    <cfRule type="cellIs" dxfId="271" priority="19" operator="between">
      <formula>0.5</formula>
      <formula>0.69</formula>
    </cfRule>
    <cfRule type="cellIs" dxfId="270" priority="20" operator="between">
      <formula>0.01</formula>
      <formula>0.49</formula>
    </cfRule>
  </conditionalFormatting>
  <conditionalFormatting sqref="H48 AC48:AD48 Z48 W48 T48 Q48 N48 K48">
    <cfRule type="cellIs" dxfId="269" priority="13" operator="between">
      <formula>0.9</formula>
      <formula>1</formula>
    </cfRule>
    <cfRule type="cellIs" dxfId="268" priority="14" operator="between">
      <formula>0.7</formula>
      <formula>0.89</formula>
    </cfRule>
    <cfRule type="cellIs" dxfId="267" priority="15" operator="between">
      <formula>0.5</formula>
      <formula>0.69</formula>
    </cfRule>
    <cfRule type="cellIs" dxfId="266" priority="16" operator="between">
      <formula>0.01</formula>
      <formula>0.49</formula>
    </cfRule>
  </conditionalFormatting>
  <conditionalFormatting sqref="H47 AC47:AD47 Z47 W47 T47 Q47 N47 K47">
    <cfRule type="cellIs" dxfId="265" priority="9" operator="between">
      <formula>0.9</formula>
      <formula>1</formula>
    </cfRule>
    <cfRule type="cellIs" dxfId="264" priority="10" operator="between">
      <formula>0.7</formula>
      <formula>0.89</formula>
    </cfRule>
    <cfRule type="cellIs" dxfId="263" priority="11" operator="between">
      <formula>0.5</formula>
      <formula>0.69</formula>
    </cfRule>
    <cfRule type="cellIs" dxfId="262" priority="12" operator="between">
      <formula>0.01</formula>
      <formula>0.49</formula>
    </cfRule>
  </conditionalFormatting>
  <conditionalFormatting sqref="H49 AC49:AD49 Z49 W49 T49 Q49 N49 K49">
    <cfRule type="cellIs" dxfId="261" priority="5" operator="between">
      <formula>0.9</formula>
      <formula>1</formula>
    </cfRule>
    <cfRule type="cellIs" dxfId="260" priority="6" operator="between">
      <formula>0.7</formula>
      <formula>0.89</formula>
    </cfRule>
    <cfRule type="cellIs" dxfId="259" priority="7" operator="between">
      <formula>0.5</formula>
      <formula>0.69</formula>
    </cfRule>
    <cfRule type="cellIs" dxfId="258" priority="8" operator="between">
      <formula>0.01</formula>
      <formula>0.49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125" scale="91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5"/>
  <sheetViews>
    <sheetView topLeftCell="D1" zoomScale="85" zoomScaleNormal="85" workbookViewId="0">
      <selection activeCell="H14" sqref="H14"/>
    </sheetView>
  </sheetViews>
  <sheetFormatPr baseColWidth="10" defaultColWidth="11.42578125" defaultRowHeight="13.5" x14ac:dyDescent="0.25"/>
  <cols>
    <col min="1" max="2" width="26.5703125" style="1" customWidth="1"/>
    <col min="3" max="3" width="14.42578125" style="25" customWidth="1"/>
    <col min="4" max="4" width="14" style="16" customWidth="1"/>
    <col min="5" max="5" width="16" style="26" customWidth="1"/>
    <col min="6" max="6" width="7" style="14" customWidth="1"/>
    <col min="7" max="7" width="11.28515625" style="14" customWidth="1"/>
    <col min="8" max="8" width="12" style="1" customWidth="1"/>
    <col min="9" max="9" width="6.5703125" style="14" customWidth="1"/>
    <col min="10" max="10" width="10.28515625" style="14" customWidth="1"/>
    <col min="11" max="11" width="9.85546875" style="1" customWidth="1"/>
    <col min="12" max="12" width="6.5703125" style="14" customWidth="1"/>
    <col min="13" max="13" width="9.28515625" style="14" customWidth="1"/>
    <col min="14" max="14" width="9.85546875" style="1" customWidth="1"/>
    <col min="15" max="15" width="6.5703125" style="14" customWidth="1"/>
    <col min="16" max="16" width="9.28515625" style="14" customWidth="1"/>
    <col min="17" max="17" width="9.85546875" style="1" customWidth="1"/>
    <col min="18" max="18" width="6.5703125" style="14" customWidth="1"/>
    <col min="19" max="19" width="9.28515625" style="14" customWidth="1"/>
    <col min="20" max="20" width="9.85546875" style="1" customWidth="1"/>
    <col min="21" max="21" width="6.5703125" style="14" customWidth="1"/>
    <col min="22" max="22" width="9.28515625" style="14" customWidth="1"/>
    <col min="23" max="23" width="9.85546875" style="1" customWidth="1"/>
    <col min="24" max="24" width="6.5703125" style="14" customWidth="1"/>
    <col min="25" max="25" width="9.28515625" style="14" customWidth="1"/>
    <col min="26" max="26" width="9.85546875" style="1" customWidth="1"/>
    <col min="27" max="27" width="6.5703125" style="14" customWidth="1"/>
    <col min="28" max="28" width="9.28515625" style="14" customWidth="1"/>
    <col min="29" max="30" width="9.85546875" style="1" customWidth="1"/>
    <col min="31" max="31" width="29.5703125" style="1" bestFit="1" customWidth="1"/>
    <col min="32" max="32" width="24.42578125" style="1" customWidth="1"/>
    <col min="33" max="33" width="11.42578125" style="1"/>
    <col min="34" max="35" width="12.42578125" style="1" bestFit="1" customWidth="1"/>
    <col min="36" max="16384" width="11.42578125" style="1"/>
  </cols>
  <sheetData>
    <row r="1" spans="1:32" x14ac:dyDescent="0.25">
      <c r="R1" s="35" t="s">
        <v>3</v>
      </c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x14ac:dyDescent="0.25"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x14ac:dyDescent="0.25"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x14ac:dyDescent="0.25"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x14ac:dyDescent="0.25"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x14ac:dyDescent="0.25"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8" spans="1:32" x14ac:dyDescent="0.25">
      <c r="A8" s="36" t="s">
        <v>322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8"/>
    </row>
    <row r="9" spans="1:32" x14ac:dyDescent="0.25">
      <c r="A9" s="31" t="s">
        <v>324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3"/>
    </row>
    <row r="10" spans="1:32" ht="28.15" customHeight="1" x14ac:dyDescent="0.25">
      <c r="A10" s="39" t="s">
        <v>323</v>
      </c>
      <c r="B10" s="3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</row>
    <row r="11" spans="1:32" x14ac:dyDescent="0.25">
      <c r="A11" s="34" t="s">
        <v>325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</row>
    <row r="12" spans="1:32" ht="38.25" x14ac:dyDescent="0.25">
      <c r="A12" s="2" t="s">
        <v>57</v>
      </c>
      <c r="B12" s="2" t="s">
        <v>145</v>
      </c>
      <c r="C12" s="2" t="s">
        <v>58</v>
      </c>
      <c r="D12" s="2" t="s">
        <v>0</v>
      </c>
      <c r="E12" s="15" t="s">
        <v>15</v>
      </c>
      <c r="F12" s="15" t="s">
        <v>16</v>
      </c>
      <c r="G12" s="15" t="s">
        <v>87</v>
      </c>
      <c r="H12" s="2" t="s">
        <v>97</v>
      </c>
      <c r="I12" s="15" t="s">
        <v>17</v>
      </c>
      <c r="J12" s="15" t="s">
        <v>89</v>
      </c>
      <c r="K12" s="2" t="s">
        <v>18</v>
      </c>
      <c r="L12" s="15" t="s">
        <v>19</v>
      </c>
      <c r="M12" s="15" t="s">
        <v>90</v>
      </c>
      <c r="N12" s="2" t="s">
        <v>20</v>
      </c>
      <c r="O12" s="15" t="s">
        <v>21</v>
      </c>
      <c r="P12" s="15" t="s">
        <v>91</v>
      </c>
      <c r="Q12" s="2" t="s">
        <v>22</v>
      </c>
      <c r="R12" s="15" t="s">
        <v>23</v>
      </c>
      <c r="S12" s="15" t="s">
        <v>92</v>
      </c>
      <c r="T12" s="2" t="s">
        <v>24</v>
      </c>
      <c r="U12" s="15" t="s">
        <v>25</v>
      </c>
      <c r="V12" s="15" t="s">
        <v>93</v>
      </c>
      <c r="W12" s="2" t="s">
        <v>26</v>
      </c>
      <c r="X12" s="15" t="s">
        <v>27</v>
      </c>
      <c r="Y12" s="15" t="s">
        <v>94</v>
      </c>
      <c r="Z12" s="2" t="s">
        <v>28</v>
      </c>
      <c r="AA12" s="15" t="s">
        <v>29</v>
      </c>
      <c r="AB12" s="15" t="s">
        <v>95</v>
      </c>
      <c r="AC12" s="2" t="s">
        <v>30</v>
      </c>
      <c r="AD12" s="2" t="s">
        <v>96</v>
      </c>
      <c r="AE12" s="2" t="s">
        <v>1</v>
      </c>
      <c r="AF12" s="2" t="s">
        <v>2</v>
      </c>
    </row>
    <row r="13" spans="1:32" ht="54" x14ac:dyDescent="0.25">
      <c r="A13" s="5" t="s">
        <v>326</v>
      </c>
      <c r="B13" s="5" t="s">
        <v>327</v>
      </c>
      <c r="C13" s="3">
        <v>1</v>
      </c>
      <c r="D13" s="5" t="s">
        <v>330</v>
      </c>
      <c r="E13" s="3">
        <v>0</v>
      </c>
      <c r="F13" s="17"/>
      <c r="G13" s="17"/>
      <c r="H13" s="6">
        <v>0.98</v>
      </c>
      <c r="I13" s="17"/>
      <c r="J13" s="17"/>
      <c r="K13" s="6" t="e">
        <f t="shared" ref="K13:K14" si="0">J13/I13</f>
        <v>#DIV/0!</v>
      </c>
      <c r="L13" s="17"/>
      <c r="M13" s="17"/>
      <c r="N13" s="6" t="e">
        <f t="shared" ref="N13:N14" si="1">M13/L13</f>
        <v>#DIV/0!</v>
      </c>
      <c r="O13" s="17"/>
      <c r="P13" s="17"/>
      <c r="Q13" s="6" t="e">
        <f t="shared" ref="Q13:Q14" si="2">P13/O13</f>
        <v>#DIV/0!</v>
      </c>
      <c r="R13" s="17"/>
      <c r="S13" s="17"/>
      <c r="T13" s="6" t="e">
        <f t="shared" ref="T13:T14" si="3">S13/R13</f>
        <v>#DIV/0!</v>
      </c>
      <c r="U13" s="17"/>
      <c r="V13" s="17"/>
      <c r="W13" s="6" t="e">
        <f t="shared" ref="W13:W14" si="4">V13/U13</f>
        <v>#DIV/0!</v>
      </c>
      <c r="X13" s="17"/>
      <c r="Y13" s="17"/>
      <c r="Z13" s="6" t="e">
        <f t="shared" ref="Z13:Z14" si="5">Y13/X13</f>
        <v>#DIV/0!</v>
      </c>
      <c r="AA13" s="17"/>
      <c r="AB13" s="17"/>
      <c r="AC13" s="6" t="e">
        <f t="shared" ref="AC13:AC14" si="6">AB13/AA13</f>
        <v>#DIV/0!</v>
      </c>
      <c r="AD13" s="6">
        <f t="shared" ref="AD13:AD14" si="7">(G13+J13+M13+P13+S13+V13+Y13+AB13)/C13</f>
        <v>0</v>
      </c>
      <c r="AE13" s="3" t="s">
        <v>332</v>
      </c>
      <c r="AF13" s="7"/>
    </row>
    <row r="14" spans="1:32" ht="54" x14ac:dyDescent="0.25">
      <c r="A14" s="5" t="s">
        <v>328</v>
      </c>
      <c r="B14" s="5" t="s">
        <v>329</v>
      </c>
      <c r="C14" s="3">
        <v>0.5</v>
      </c>
      <c r="D14" s="5" t="s">
        <v>331</v>
      </c>
      <c r="E14" s="3">
        <v>0.1</v>
      </c>
      <c r="F14" s="17"/>
      <c r="G14" s="17"/>
      <c r="H14" s="6">
        <v>1</v>
      </c>
      <c r="I14" s="17"/>
      <c r="J14" s="17"/>
      <c r="K14" s="6" t="e">
        <f t="shared" si="0"/>
        <v>#DIV/0!</v>
      </c>
      <c r="L14" s="17"/>
      <c r="M14" s="17"/>
      <c r="N14" s="6" t="e">
        <f t="shared" si="1"/>
        <v>#DIV/0!</v>
      </c>
      <c r="O14" s="17"/>
      <c r="P14" s="17"/>
      <c r="Q14" s="6" t="e">
        <f t="shared" si="2"/>
        <v>#DIV/0!</v>
      </c>
      <c r="R14" s="17"/>
      <c r="S14" s="17"/>
      <c r="T14" s="6" t="e">
        <f t="shared" si="3"/>
        <v>#DIV/0!</v>
      </c>
      <c r="U14" s="17"/>
      <c r="V14" s="17"/>
      <c r="W14" s="6" t="e">
        <f t="shared" si="4"/>
        <v>#DIV/0!</v>
      </c>
      <c r="X14" s="17"/>
      <c r="Y14" s="17"/>
      <c r="Z14" s="6" t="e">
        <f t="shared" si="5"/>
        <v>#DIV/0!</v>
      </c>
      <c r="AA14" s="17"/>
      <c r="AB14" s="17"/>
      <c r="AC14" s="6" t="e">
        <f t="shared" si="6"/>
        <v>#DIV/0!</v>
      </c>
      <c r="AD14" s="6">
        <f t="shared" si="7"/>
        <v>0</v>
      </c>
      <c r="AE14" s="3" t="s">
        <v>332</v>
      </c>
      <c r="AF14" s="7"/>
    </row>
    <row r="15" spans="1:32" x14ac:dyDescent="0.25">
      <c r="H15" s="46">
        <f>AVERAGE(H13:H14)</f>
        <v>0.99</v>
      </c>
    </row>
  </sheetData>
  <mergeCells count="5">
    <mergeCell ref="R1:AF6"/>
    <mergeCell ref="A8:AF8"/>
    <mergeCell ref="A9:AF9"/>
    <mergeCell ref="A10:AF10"/>
    <mergeCell ref="A11:AF11"/>
  </mergeCells>
  <conditionalFormatting sqref="H13:H14 AC13:AD14 Z13:Z14 W13:W14 T13:T14 Q13:Q14 N13:N14 K13:K14">
    <cfRule type="cellIs" dxfId="331" priority="57" operator="between">
      <formula>0.9</formula>
      <formula>1</formula>
    </cfRule>
    <cfRule type="cellIs" dxfId="330" priority="58" operator="between">
      <formula>0.7</formula>
      <formula>0.89</formula>
    </cfRule>
    <cfRule type="cellIs" dxfId="329" priority="59" operator="between">
      <formula>0.5</formula>
      <formula>0.69</formula>
    </cfRule>
    <cfRule type="cellIs" dxfId="328" priority="60" operator="between">
      <formula>0.01</formula>
      <formula>0.49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125" scale="91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zoomScale="130" zoomScaleNormal="130" workbookViewId="0">
      <selection activeCell="C11" sqref="C11"/>
    </sheetView>
  </sheetViews>
  <sheetFormatPr baseColWidth="10" defaultRowHeight="15" x14ac:dyDescent="0.25"/>
  <sheetData>
    <row r="2" spans="2:11" x14ac:dyDescent="0.25">
      <c r="C2">
        <v>2023</v>
      </c>
      <c r="D2">
        <v>2024</v>
      </c>
      <c r="E2">
        <v>2025</v>
      </c>
      <c r="F2">
        <v>2026</v>
      </c>
      <c r="G2">
        <v>2027</v>
      </c>
      <c r="H2">
        <v>2028</v>
      </c>
      <c r="I2">
        <v>2029</v>
      </c>
      <c r="J2">
        <v>2030</v>
      </c>
    </row>
    <row r="3" spans="2:11" x14ac:dyDescent="0.25">
      <c r="B3" t="s">
        <v>333</v>
      </c>
      <c r="C3" s="6">
        <f>'E1'!H47</f>
        <v>1.147</v>
      </c>
      <c r="D3" s="48"/>
      <c r="E3" s="48"/>
      <c r="F3" s="48"/>
      <c r="G3" s="48"/>
      <c r="H3" s="48"/>
      <c r="I3" s="48"/>
      <c r="J3" s="48"/>
    </row>
    <row r="4" spans="2:11" x14ac:dyDescent="0.25">
      <c r="B4" t="s">
        <v>334</v>
      </c>
      <c r="C4" s="6">
        <f>'E2'!H31</f>
        <v>0.81166666666666665</v>
      </c>
      <c r="D4" s="48"/>
      <c r="E4" s="48"/>
      <c r="F4" s="48"/>
      <c r="G4" s="48"/>
      <c r="H4" s="48"/>
      <c r="I4" s="48"/>
      <c r="J4" s="48"/>
    </row>
    <row r="5" spans="2:11" x14ac:dyDescent="0.25">
      <c r="B5" t="s">
        <v>335</v>
      </c>
      <c r="C5" s="6">
        <f>'E3'!H20</f>
        <v>1</v>
      </c>
      <c r="D5" s="48"/>
      <c r="E5" s="48"/>
      <c r="F5" s="48"/>
      <c r="G5" s="48"/>
      <c r="H5" s="48"/>
      <c r="I5" s="48"/>
      <c r="J5" s="48"/>
    </row>
    <row r="6" spans="2:11" x14ac:dyDescent="0.25">
      <c r="B6" t="s">
        <v>336</v>
      </c>
      <c r="C6" s="6">
        <f>'E4'!H25</f>
        <v>1</v>
      </c>
      <c r="D6" s="48"/>
      <c r="E6" s="48"/>
      <c r="F6" s="48"/>
      <c r="G6" s="48"/>
      <c r="H6" s="48"/>
      <c r="I6" s="48"/>
      <c r="J6" s="48"/>
    </row>
    <row r="7" spans="2:11" x14ac:dyDescent="0.25">
      <c r="B7" t="s">
        <v>337</v>
      </c>
      <c r="C7" s="6">
        <f>'E5'!H50</f>
        <v>0.69571428571428573</v>
      </c>
      <c r="D7" s="48"/>
      <c r="E7" s="48"/>
      <c r="F7" s="48"/>
      <c r="G7" s="48"/>
      <c r="H7" s="48"/>
      <c r="I7" s="48"/>
      <c r="J7" s="48"/>
    </row>
    <row r="8" spans="2:11" x14ac:dyDescent="0.25">
      <c r="B8" t="s">
        <v>338</v>
      </c>
      <c r="C8" s="6">
        <f>'E6'!H51</f>
        <v>0.93625000000000014</v>
      </c>
      <c r="D8" s="48"/>
      <c r="E8" s="48"/>
      <c r="F8" s="48"/>
      <c r="G8" s="48"/>
      <c r="H8" s="48"/>
      <c r="I8" s="48"/>
      <c r="J8" s="48"/>
    </row>
    <row r="9" spans="2:11" x14ac:dyDescent="0.25">
      <c r="B9" t="s">
        <v>339</v>
      </c>
      <c r="C9" s="6">
        <f>'E7'!H15</f>
        <v>0.99</v>
      </c>
      <c r="D9" s="48"/>
      <c r="E9" s="48"/>
      <c r="F9" s="48"/>
      <c r="G9" s="48"/>
      <c r="H9" s="48"/>
      <c r="I9" s="48"/>
      <c r="J9" s="48"/>
    </row>
    <row r="10" spans="2:11" x14ac:dyDescent="0.25">
      <c r="C10" s="48">
        <f>AVERAGE(C3:C9)</f>
        <v>0.94009013605442182</v>
      </c>
    </row>
    <row r="11" spans="2:11" x14ac:dyDescent="0.25">
      <c r="C11" s="50">
        <f>C10/8</f>
        <v>0.11751126700680273</v>
      </c>
    </row>
    <row r="12" spans="2:11" x14ac:dyDescent="0.25">
      <c r="C12" s="49">
        <f>100%/8</f>
        <v>0.125</v>
      </c>
      <c r="D12" s="49">
        <f t="shared" ref="D12:J12" si="0">100%/8</f>
        <v>0.125</v>
      </c>
      <c r="E12" s="49">
        <f t="shared" si="0"/>
        <v>0.125</v>
      </c>
      <c r="F12" s="49">
        <f t="shared" si="0"/>
        <v>0.125</v>
      </c>
      <c r="G12" s="49">
        <f t="shared" si="0"/>
        <v>0.125</v>
      </c>
      <c r="H12" s="49">
        <f t="shared" si="0"/>
        <v>0.125</v>
      </c>
      <c r="I12" s="49">
        <f t="shared" si="0"/>
        <v>0.125</v>
      </c>
      <c r="J12" s="49">
        <f t="shared" si="0"/>
        <v>0.125</v>
      </c>
      <c r="K12" s="48">
        <f>SUM(C12:J12)</f>
        <v>1</v>
      </c>
    </row>
  </sheetData>
  <conditionalFormatting sqref="C3:C9">
    <cfRule type="cellIs" dxfId="183" priority="1" operator="between">
      <formula>0.9</formula>
      <formula>1</formula>
    </cfRule>
    <cfRule type="cellIs" dxfId="182" priority="2" operator="between">
      <formula>0.7</formula>
      <formula>0.89</formula>
    </cfRule>
    <cfRule type="cellIs" dxfId="181" priority="3" operator="between">
      <formula>0.5</formula>
      <formula>0.69</formula>
    </cfRule>
    <cfRule type="cellIs" dxfId="180" priority="4" operator="between">
      <formula>0.01</formula>
      <formula>0.49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E1</vt:lpstr>
      <vt:lpstr>E2</vt:lpstr>
      <vt:lpstr>E3</vt:lpstr>
      <vt:lpstr>E4</vt:lpstr>
      <vt:lpstr>E5</vt:lpstr>
      <vt:lpstr>E6</vt:lpstr>
      <vt:lpstr>E7</vt:lpstr>
      <vt:lpstr>Hoja1</vt:lpstr>
      <vt:lpstr>'E1'!Títulos_a_imprimir</vt:lpstr>
      <vt:lpstr>'E2'!Títulos_a_imprimir</vt:lpstr>
      <vt:lpstr>'E3'!Títulos_a_imprimir</vt:lpstr>
      <vt:lpstr>'E4'!Títulos_a_imprimir</vt:lpstr>
      <vt:lpstr>'E5'!Títulos_a_imprimir</vt:lpstr>
      <vt:lpstr>'E6'!Títulos_a_imprimir</vt:lpstr>
      <vt:lpstr>'E7'!Títulos_a_imprimir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Planeacion</cp:lastModifiedBy>
  <cp:lastPrinted>2017-09-12T16:16:13Z</cp:lastPrinted>
  <dcterms:created xsi:type="dcterms:W3CDTF">2012-12-26T21:38:55Z</dcterms:created>
  <dcterms:modified xsi:type="dcterms:W3CDTF">2024-01-29T21:26:23Z</dcterms:modified>
</cp:coreProperties>
</file>